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0" windowWidth="9168" windowHeight="5052"/>
  </bookViews>
  <sheets>
    <sheet name="Titelblatt" sheetId="1" r:id="rId1"/>
    <sheet name="Massnahmenliste" sheetId="2" r:id="rId2"/>
    <sheet name="1. Massnahmenpaket" sheetId="3" r:id="rId3"/>
    <sheet name="2. Massnahmenpaket" sheetId="4" r:id="rId4"/>
  </sheets>
  <definedNames>
    <definedName name="_xlnm.Print_Area" localSheetId="2">'1. Massnahmenpaket'!$A$11:$T$43</definedName>
    <definedName name="_xlnm.Print_Area" localSheetId="3">'2. Massnahmenpaket'!$A$11:$T$43</definedName>
    <definedName name="_xlnm.Print_Area" localSheetId="1">Massnahmenliste!$A$11:$T$43</definedName>
    <definedName name="_xlnm.Print_Area" localSheetId="0">Titelblatt!$A$1:$I$49</definedName>
    <definedName name="_xlnm.Print_Titles" localSheetId="2">'1. Massnahmenpaket'!$1:$10</definedName>
    <definedName name="_xlnm.Print_Titles" localSheetId="3">'2. Massnahmenpaket'!$1:$10</definedName>
    <definedName name="_xlnm.Print_Titles" localSheetId="1">Massnahmenliste!$1:$10</definedName>
  </definedNames>
  <calcPr calcId="145621"/>
</workbook>
</file>

<file path=xl/calcChain.xml><?xml version="1.0" encoding="utf-8"?>
<calcChain xmlns="http://schemas.openxmlformats.org/spreadsheetml/2006/main">
  <c r="T1" i="4" l="1"/>
  <c r="C2" i="4"/>
  <c r="D43" i="4"/>
  <c r="E43" i="4"/>
  <c r="F43" i="4"/>
  <c r="G43" i="4"/>
  <c r="L43" i="4"/>
  <c r="M43" i="4"/>
  <c r="N43" i="4"/>
  <c r="O43" i="4"/>
  <c r="P43" i="4"/>
  <c r="Q43" i="4"/>
  <c r="R43" i="4"/>
  <c r="T1" i="3"/>
  <c r="C2" i="3"/>
  <c r="D43" i="3"/>
  <c r="E43" i="3"/>
  <c r="F43" i="3"/>
  <c r="G43" i="3"/>
  <c r="L43" i="3"/>
  <c r="M43" i="3"/>
  <c r="N43" i="3"/>
  <c r="O43" i="3"/>
  <c r="P43" i="3"/>
  <c r="Q43" i="3"/>
  <c r="R43" i="3"/>
  <c r="T1" i="2"/>
  <c r="C2" i="2"/>
  <c r="Q2" i="2"/>
  <c r="BL3" i="2"/>
  <c r="CJ8" i="2" s="1"/>
  <c r="BM3" i="2"/>
  <c r="BN3" i="2"/>
  <c r="BO3" i="2"/>
  <c r="BH6" i="2"/>
  <c r="BI6" i="2"/>
  <c r="BJ6" i="2"/>
  <c r="BK6" i="2"/>
  <c r="BL6" i="2"/>
  <c r="BM6" i="2"/>
  <c r="BN6" i="2"/>
  <c r="BO6" i="2"/>
  <c r="BH7" i="2"/>
  <c r="BI7" i="2"/>
  <c r="BJ7" i="2"/>
  <c r="BK7" i="2"/>
  <c r="BL7" i="2"/>
  <c r="BM7" i="2"/>
  <c r="BN7" i="2"/>
  <c r="BO7" i="2"/>
  <c r="BH8" i="2"/>
  <c r="BI8" i="2"/>
  <c r="BJ8" i="2"/>
  <c r="BN12" i="2" s="1"/>
  <c r="BK8" i="2"/>
  <c r="BL8" i="2"/>
  <c r="BM8" i="2"/>
  <c r="BN8" i="2"/>
  <c r="BO8" i="2"/>
  <c r="CL8" i="2"/>
  <c r="CN8" i="2"/>
  <c r="CP8" i="2"/>
  <c r="AC9" i="2"/>
  <c r="AD9" i="2"/>
  <c r="BV9" i="2"/>
  <c r="BW9" i="2"/>
  <c r="BX9" i="2"/>
  <c r="BY9" i="2"/>
  <c r="C11" i="2"/>
  <c r="AB11" i="2"/>
  <c r="AM11" i="2"/>
  <c r="H11" i="2" s="1"/>
  <c r="W12" i="2"/>
  <c r="X11" i="2" s="1"/>
  <c r="E11" i="2" s="1"/>
  <c r="X12" i="2"/>
  <c r="Y12" i="2"/>
  <c r="F12" i="2" s="1"/>
  <c r="AA12" i="2"/>
  <c r="AE12" i="2" s="1"/>
  <c r="AF12" i="2" s="1"/>
  <c r="AB12" i="2"/>
  <c r="AH12" i="2"/>
  <c r="AI12" i="2"/>
  <c r="AJ12" i="2" s="1"/>
  <c r="O12" i="2" s="1"/>
  <c r="AL12" i="2"/>
  <c r="AM12" i="2"/>
  <c r="AN12" i="2"/>
  <c r="AO12" i="2"/>
  <c r="AP12" i="2"/>
  <c r="AQ12" i="2"/>
  <c r="AV12" i="2" s="1"/>
  <c r="AW12" i="2" s="1"/>
  <c r="AR12" i="2"/>
  <c r="AX12" i="2" s="1"/>
  <c r="AY12" i="2" s="1"/>
  <c r="AS12" i="2"/>
  <c r="AT12" i="2"/>
  <c r="AZ12" i="2"/>
  <c r="BA12" i="2" s="1"/>
  <c r="BB12" i="2"/>
  <c r="BC12" i="2" s="1"/>
  <c r="BD12" i="2" s="1"/>
  <c r="BF12" i="2"/>
  <c r="BI12" i="2"/>
  <c r="BJ12" i="2"/>
  <c r="BL12" i="2"/>
  <c r="BM12" i="2"/>
  <c r="BZ12" i="2"/>
  <c r="CR12" i="2"/>
  <c r="CT12" i="2"/>
  <c r="CU12" i="2"/>
  <c r="CV12" i="2"/>
  <c r="DA12" i="2"/>
  <c r="Q12" i="2" s="1"/>
  <c r="DB12" i="2"/>
  <c r="R12" i="2" s="1"/>
  <c r="DD12" i="2"/>
  <c r="E13" i="2"/>
  <c r="AM13" i="2"/>
  <c r="H13" i="2" s="1"/>
  <c r="Q14" i="2"/>
  <c r="R14" i="2"/>
  <c r="W14" i="2"/>
  <c r="X13" i="2" s="1"/>
  <c r="X14" i="2"/>
  <c r="DA14" i="2" s="1"/>
  <c r="Y14" i="2"/>
  <c r="F14" i="2" s="1"/>
  <c r="AA14" i="2"/>
  <c r="AB14" i="2"/>
  <c r="AB13" i="2" s="1"/>
  <c r="C13" i="2" s="1"/>
  <c r="AE14" i="2"/>
  <c r="AF14" i="2" s="1"/>
  <c r="AH14" i="2"/>
  <c r="AI14" i="2"/>
  <c r="AJ14" i="2" s="1"/>
  <c r="O14" i="2" s="1"/>
  <c r="AL14" i="2"/>
  <c r="AM14" i="2"/>
  <c r="AN14" i="2"/>
  <c r="AO14" i="2"/>
  <c r="AS14" i="2" s="1"/>
  <c r="AZ14" i="2" s="1"/>
  <c r="BA14" i="2" s="1"/>
  <c r="AP14" i="2"/>
  <c r="AT14" i="2" s="1"/>
  <c r="BB14" i="2" s="1"/>
  <c r="BC14" i="2" s="1"/>
  <c r="BD14" i="2" s="1"/>
  <c r="AQ14" i="2"/>
  <c r="AR14" i="2"/>
  <c r="AX14" i="2" s="1"/>
  <c r="AY14" i="2" s="1"/>
  <c r="AV14" i="2"/>
  <c r="AW14" i="2" s="1"/>
  <c r="BF14" i="2"/>
  <c r="BZ14" i="2" s="1"/>
  <c r="BI14" i="2"/>
  <c r="BJ14" i="2"/>
  <c r="BN14" i="2"/>
  <c r="BO14" i="2"/>
  <c r="CR14" i="2"/>
  <c r="CT14" i="2"/>
  <c r="CV14" i="2" s="1"/>
  <c r="CU14" i="2"/>
  <c r="DB14" i="2"/>
  <c r="DD14" i="2"/>
  <c r="DJ14" i="2"/>
  <c r="H15" i="2"/>
  <c r="AM15" i="2"/>
  <c r="F16" i="2"/>
  <c r="W16" i="2"/>
  <c r="X16" i="2"/>
  <c r="Y16" i="2"/>
  <c r="AA16" i="2"/>
  <c r="AB16" i="2"/>
  <c r="AE16" i="2"/>
  <c r="AF16" i="2" s="1"/>
  <c r="AL16" i="2"/>
  <c r="AM16" i="2"/>
  <c r="AQ16" i="2" s="1"/>
  <c r="AN16" i="2"/>
  <c r="AR16" i="2" s="1"/>
  <c r="AX16" i="2" s="1"/>
  <c r="AY16" i="2" s="1"/>
  <c r="AO16" i="2"/>
  <c r="AP16" i="2"/>
  <c r="AS16" i="2"/>
  <c r="AZ16" i="2" s="1"/>
  <c r="AT16" i="2"/>
  <c r="BA16" i="2"/>
  <c r="BB16" i="2"/>
  <c r="BC16" i="2" s="1"/>
  <c r="BF16" i="2"/>
  <c r="BK16" i="2"/>
  <c r="BL16" i="2"/>
  <c r="BN16" i="2"/>
  <c r="BO16" i="2"/>
  <c r="CT16" i="2"/>
  <c r="CV16" i="2" s="1"/>
  <c r="CU16" i="2"/>
  <c r="AM17" i="2"/>
  <c r="H17" i="2" s="1"/>
  <c r="W18" i="2"/>
  <c r="X18" i="2"/>
  <c r="AI18" i="2" s="1"/>
  <c r="AJ18" i="2" s="1"/>
  <c r="DD18" i="2" s="1"/>
  <c r="Y18" i="2"/>
  <c r="F18" i="2" s="1"/>
  <c r="F43" i="2" s="1"/>
  <c r="AA18" i="2"/>
  <c r="AE18" i="2" s="1"/>
  <c r="AB18" i="2"/>
  <c r="AF18" i="2"/>
  <c r="AH18" i="2"/>
  <c r="AL18" i="2"/>
  <c r="AM18" i="2"/>
  <c r="AN18" i="2"/>
  <c r="AO18" i="2"/>
  <c r="AP18" i="2"/>
  <c r="AT18" i="2" s="1"/>
  <c r="BB18" i="2" s="1"/>
  <c r="BC18" i="2" s="1"/>
  <c r="AQ18" i="2"/>
  <c r="AR18" i="2"/>
  <c r="AS18" i="2"/>
  <c r="AZ18" i="2" s="1"/>
  <c r="AX18" i="2"/>
  <c r="AY18" i="2" s="1"/>
  <c r="BA18" i="2"/>
  <c r="BF18" i="2"/>
  <c r="BH18" i="2"/>
  <c r="BI18" i="2"/>
  <c r="BK18" i="2"/>
  <c r="BL18" i="2"/>
  <c r="BZ18" i="2"/>
  <c r="CR18" i="2"/>
  <c r="CT18" i="2"/>
  <c r="CU18" i="2"/>
  <c r="DA18" i="2"/>
  <c r="Q18" i="2" s="1"/>
  <c r="X19" i="2"/>
  <c r="E19" i="2" s="1"/>
  <c r="AB19" i="2"/>
  <c r="C19" i="2" s="1"/>
  <c r="AM19" i="2"/>
  <c r="H19" i="2" s="1"/>
  <c r="Q20" i="2"/>
  <c r="W20" i="2"/>
  <c r="X20" i="2"/>
  <c r="Y20" i="2"/>
  <c r="F20" i="2" s="1"/>
  <c r="AA20" i="2"/>
  <c r="AE20" i="2" s="1"/>
  <c r="AB20" i="2"/>
  <c r="AF20" i="2"/>
  <c r="AH20" i="2"/>
  <c r="AI20" i="2"/>
  <c r="AJ20" i="2" s="1"/>
  <c r="AL20" i="2"/>
  <c r="AM20" i="2"/>
  <c r="AN20" i="2"/>
  <c r="AR20" i="2" s="1"/>
  <c r="AX20" i="2" s="1"/>
  <c r="AY20" i="2" s="1"/>
  <c r="AO20" i="2"/>
  <c r="AS20" i="2" s="1"/>
  <c r="AZ20" i="2" s="1"/>
  <c r="BA20" i="2" s="1"/>
  <c r="AP20" i="2"/>
  <c r="AT20" i="2" s="1"/>
  <c r="BB20" i="2" s="1"/>
  <c r="AQ20" i="2"/>
  <c r="BC20" i="2"/>
  <c r="BF20" i="2"/>
  <c r="BH20" i="2"/>
  <c r="BI20" i="2"/>
  <c r="BK20" i="2"/>
  <c r="BM20" i="2"/>
  <c r="BN20" i="2"/>
  <c r="BZ20" i="2"/>
  <c r="CR20" i="2"/>
  <c r="CT20" i="2"/>
  <c r="CU20" i="2"/>
  <c r="CV20" i="2"/>
  <c r="DA20" i="2"/>
  <c r="DB20" i="2"/>
  <c r="R20" i="2" s="1"/>
  <c r="AM21" i="2"/>
  <c r="H21" i="2" s="1"/>
  <c r="F22" i="2"/>
  <c r="W22" i="2"/>
  <c r="X21" i="2" s="1"/>
  <c r="E21" i="2" s="1"/>
  <c r="X22" i="2"/>
  <c r="Y22" i="2"/>
  <c r="AA22" i="2"/>
  <c r="AE22" i="2" s="1"/>
  <c r="AB22" i="2"/>
  <c r="AF22" i="2"/>
  <c r="AI22" i="2"/>
  <c r="AJ22" i="2" s="1"/>
  <c r="AL22" i="2"/>
  <c r="AM22" i="2"/>
  <c r="AQ22" i="2" s="1"/>
  <c r="AU22" i="2" s="1"/>
  <c r="AN22" i="2"/>
  <c r="AO22" i="2"/>
  <c r="AP22" i="2"/>
  <c r="AT22" i="2" s="1"/>
  <c r="BB22" i="2" s="1"/>
  <c r="AR22" i="2"/>
  <c r="AS22" i="2"/>
  <c r="AZ22" i="2" s="1"/>
  <c r="BA22" i="2" s="1"/>
  <c r="AV22" i="2"/>
  <c r="AW22" i="2" s="1"/>
  <c r="AX22" i="2"/>
  <c r="AY22" i="2" s="1"/>
  <c r="BC22" i="2"/>
  <c r="BF22" i="2"/>
  <c r="BZ22" i="2" s="1"/>
  <c r="BH22" i="2"/>
  <c r="BJ22" i="2"/>
  <c r="BK22" i="2"/>
  <c r="BM22" i="2"/>
  <c r="BN22" i="2"/>
  <c r="CR22" i="2"/>
  <c r="CT22" i="2"/>
  <c r="CV22" i="2" s="1"/>
  <c r="CU22" i="2"/>
  <c r="CX22" i="2"/>
  <c r="P22" i="2" s="1"/>
  <c r="DA22" i="2"/>
  <c r="Q22" i="2" s="1"/>
  <c r="X23" i="2"/>
  <c r="E23" i="2" s="1"/>
  <c r="AM23" i="2"/>
  <c r="H23" i="2" s="1"/>
  <c r="F24" i="2"/>
  <c r="W24" i="2"/>
  <c r="AB23" i="2" s="1"/>
  <c r="C23" i="2" s="1"/>
  <c r="X24" i="2"/>
  <c r="Y24" i="2"/>
  <c r="AA24" i="2"/>
  <c r="AE24" i="2" s="1"/>
  <c r="AF24" i="2" s="1"/>
  <c r="AB24" i="2"/>
  <c r="AI24" i="2"/>
  <c r="AJ24" i="2"/>
  <c r="O24" i="2" s="1"/>
  <c r="AL24" i="2"/>
  <c r="AM24" i="2"/>
  <c r="AQ24" i="2" s="1"/>
  <c r="AN24" i="2"/>
  <c r="AO24" i="2"/>
  <c r="AP24" i="2"/>
  <c r="AT24" i="2" s="1"/>
  <c r="BB24" i="2" s="1"/>
  <c r="AR24" i="2"/>
  <c r="AS24" i="2"/>
  <c r="AX24" i="2"/>
  <c r="AY24" i="2" s="1"/>
  <c r="AZ24" i="2"/>
  <c r="BA24" i="2" s="1"/>
  <c r="BC24" i="2"/>
  <c r="BF24" i="2"/>
  <c r="BZ24" i="2" s="1"/>
  <c r="BH24" i="2"/>
  <c r="BJ24" i="2"/>
  <c r="BK24" i="2"/>
  <c r="BM24" i="2"/>
  <c r="BO24" i="2"/>
  <c r="CT24" i="2"/>
  <c r="CU24" i="2"/>
  <c r="CV24" i="2" s="1"/>
  <c r="DA24" i="2"/>
  <c r="Q24" i="2" s="1"/>
  <c r="DD24" i="2"/>
  <c r="AB25" i="2"/>
  <c r="C25" i="2" s="1"/>
  <c r="AM25" i="2"/>
  <c r="H25" i="2" s="1"/>
  <c r="W26" i="2"/>
  <c r="X25" i="2" s="1"/>
  <c r="E25" i="2" s="1"/>
  <c r="X26" i="2"/>
  <c r="Y26" i="2"/>
  <c r="F26" i="2" s="1"/>
  <c r="AA26" i="2"/>
  <c r="AB26" i="2"/>
  <c r="AE26" i="2"/>
  <c r="AF26" i="2" s="1"/>
  <c r="DD26" i="2" s="1"/>
  <c r="AH26" i="2"/>
  <c r="AI26" i="2"/>
  <c r="AJ26" i="2" s="1"/>
  <c r="O26" i="2" s="1"/>
  <c r="AL26" i="2"/>
  <c r="AM26" i="2"/>
  <c r="AQ26" i="2" s="1"/>
  <c r="AV26" i="2" s="1"/>
  <c r="AW26" i="2" s="1"/>
  <c r="AN26" i="2"/>
  <c r="AO26" i="2"/>
  <c r="AS26" i="2" s="1"/>
  <c r="AP26" i="2"/>
  <c r="AT26" i="2" s="1"/>
  <c r="BB26" i="2" s="1"/>
  <c r="BC26" i="2" s="1"/>
  <c r="AR26" i="2"/>
  <c r="AX26" i="2" s="1"/>
  <c r="AY26" i="2" s="1"/>
  <c r="AU26" i="2"/>
  <c r="AZ26" i="2"/>
  <c r="BA26" i="2" s="1"/>
  <c r="BF26" i="2"/>
  <c r="CR26" i="2" s="1"/>
  <c r="BH26" i="2"/>
  <c r="BI26" i="2"/>
  <c r="BJ26" i="2"/>
  <c r="BL26" i="2"/>
  <c r="BM26" i="2"/>
  <c r="BO26" i="2"/>
  <c r="BS26" i="2"/>
  <c r="CD26" i="2" s="1"/>
  <c r="CE26" i="2" s="1"/>
  <c r="BZ26" i="2"/>
  <c r="CT26" i="2"/>
  <c r="CU26" i="2"/>
  <c r="CV26" i="2" s="1"/>
  <c r="DA26" i="2"/>
  <c r="Q26" i="2" s="1"/>
  <c r="DB26" i="2"/>
  <c r="R26" i="2" s="1"/>
  <c r="E27" i="2"/>
  <c r="AB27" i="2"/>
  <c r="C27" i="2" s="1"/>
  <c r="AM27" i="2"/>
  <c r="H27" i="2" s="1"/>
  <c r="Q28" i="2"/>
  <c r="W28" i="2"/>
  <c r="X27" i="2" s="1"/>
  <c r="X28" i="2"/>
  <c r="Y28" i="2"/>
  <c r="F28" i="2" s="1"/>
  <c r="AA28" i="2"/>
  <c r="AB28" i="2"/>
  <c r="AE28" i="2"/>
  <c r="AF28" i="2" s="1"/>
  <c r="AH28" i="2"/>
  <c r="AI28" i="2"/>
  <c r="AJ28" i="2" s="1"/>
  <c r="O28" i="2" s="1"/>
  <c r="AL28" i="2"/>
  <c r="AM28" i="2"/>
  <c r="AQ28" i="2" s="1"/>
  <c r="AN28" i="2"/>
  <c r="AR28" i="2" s="1"/>
  <c r="AX28" i="2" s="1"/>
  <c r="AY28" i="2" s="1"/>
  <c r="AO28" i="2"/>
  <c r="AS28" i="2" s="1"/>
  <c r="AP28" i="2"/>
  <c r="AT28" i="2"/>
  <c r="BB28" i="2" s="1"/>
  <c r="BC28" i="2" s="1"/>
  <c r="AZ28" i="2"/>
  <c r="BA28" i="2" s="1"/>
  <c r="BF28" i="2"/>
  <c r="BI28" i="2"/>
  <c r="BJ28" i="2"/>
  <c r="BL28" i="2"/>
  <c r="BM28" i="2"/>
  <c r="BN28" i="2"/>
  <c r="BO28" i="2"/>
  <c r="BZ28" i="2"/>
  <c r="CR28" i="2"/>
  <c r="CT28" i="2"/>
  <c r="CV28" i="2" s="1"/>
  <c r="CU28" i="2"/>
  <c r="DA28" i="2"/>
  <c r="DB28" i="2"/>
  <c r="R28" i="2" s="1"/>
  <c r="DD28" i="2"/>
  <c r="DF28" i="2"/>
  <c r="T28" i="2" s="1"/>
  <c r="H29" i="2"/>
  <c r="AM29" i="2"/>
  <c r="F30" i="2"/>
  <c r="R30" i="2"/>
  <c r="W30" i="2"/>
  <c r="X30" i="2"/>
  <c r="AB29" i="2" s="1"/>
  <c r="C29" i="2" s="1"/>
  <c r="Y30" i="2"/>
  <c r="AA30" i="2"/>
  <c r="AB30" i="2"/>
  <c r="AE30" i="2"/>
  <c r="AF30" i="2" s="1"/>
  <c r="AH30" i="2"/>
  <c r="AL30" i="2"/>
  <c r="AM30" i="2"/>
  <c r="AN30" i="2"/>
  <c r="AR30" i="2" s="1"/>
  <c r="AX30" i="2" s="1"/>
  <c r="AY30" i="2" s="1"/>
  <c r="AO30" i="2"/>
  <c r="AP30" i="2"/>
  <c r="AQ30" i="2"/>
  <c r="AS30" i="2"/>
  <c r="AZ30" i="2" s="1"/>
  <c r="BA30" i="2" s="1"/>
  <c r="AT30" i="2"/>
  <c r="BB30" i="2" s="1"/>
  <c r="BC30" i="2" s="1"/>
  <c r="BF30" i="2"/>
  <c r="CR30" i="2" s="1"/>
  <c r="BH30" i="2"/>
  <c r="BI30" i="2"/>
  <c r="BJ30" i="2"/>
  <c r="BK30" i="2"/>
  <c r="BL30" i="2"/>
  <c r="BM30" i="2"/>
  <c r="BN30" i="2"/>
  <c r="BO30" i="2"/>
  <c r="CT30" i="2"/>
  <c r="CU30" i="2"/>
  <c r="DB30" i="2"/>
  <c r="H31" i="2"/>
  <c r="X31" i="2"/>
  <c r="E31" i="2" s="1"/>
  <c r="AM31" i="2"/>
  <c r="O32" i="2"/>
  <c r="W32" i="2"/>
  <c r="X32" i="2"/>
  <c r="AI32" i="2" s="1"/>
  <c r="AJ32" i="2" s="1"/>
  <c r="Y32" i="2"/>
  <c r="F32" i="2" s="1"/>
  <c r="AA32" i="2"/>
  <c r="AE32" i="2" s="1"/>
  <c r="AF32" i="2" s="1"/>
  <c r="AB32" i="2"/>
  <c r="AB31" i="2" s="1"/>
  <c r="C31" i="2" s="1"/>
  <c r="AH32" i="2"/>
  <c r="AL32" i="2"/>
  <c r="AM32" i="2"/>
  <c r="AN32" i="2"/>
  <c r="AR32" i="2" s="1"/>
  <c r="AX32" i="2" s="1"/>
  <c r="AY32" i="2" s="1"/>
  <c r="AO32" i="2"/>
  <c r="AP32" i="2"/>
  <c r="AT32" i="2" s="1"/>
  <c r="BB32" i="2" s="1"/>
  <c r="BC32" i="2" s="1"/>
  <c r="AQ32" i="2"/>
  <c r="AS32" i="2"/>
  <c r="AZ32" i="2" s="1"/>
  <c r="BA32" i="2" s="1"/>
  <c r="BF32" i="2"/>
  <c r="CR32" i="2" s="1"/>
  <c r="BH32" i="2"/>
  <c r="BI32" i="2"/>
  <c r="BJ32" i="2"/>
  <c r="BK32" i="2"/>
  <c r="BL32" i="2"/>
  <c r="BP32" i="2" s="1"/>
  <c r="BM32" i="2"/>
  <c r="BN32" i="2"/>
  <c r="BO32" i="2"/>
  <c r="BZ32" i="2"/>
  <c r="CT32" i="2"/>
  <c r="CU32" i="2"/>
  <c r="CV32" i="2" s="1"/>
  <c r="DA32" i="2"/>
  <c r="Q32" i="2" s="1"/>
  <c r="DB32" i="2"/>
  <c r="R32" i="2" s="1"/>
  <c r="AM33" i="2"/>
  <c r="H33" i="2" s="1"/>
  <c r="F34" i="2"/>
  <c r="Q34" i="2"/>
  <c r="W34" i="2"/>
  <c r="X33" i="2" s="1"/>
  <c r="E33" i="2" s="1"/>
  <c r="X34" i="2"/>
  <c r="AH34" i="2" s="1"/>
  <c r="Y34" i="2"/>
  <c r="AA34" i="2"/>
  <c r="AE34" i="2" s="1"/>
  <c r="AF34" i="2" s="1"/>
  <c r="AB34" i="2"/>
  <c r="AB33" i="2" s="1"/>
  <c r="C33" i="2" s="1"/>
  <c r="AI34" i="2"/>
  <c r="AJ34" i="2" s="1"/>
  <c r="AL34" i="2"/>
  <c r="AM34" i="2"/>
  <c r="AQ34" i="2" s="1"/>
  <c r="AN34" i="2"/>
  <c r="AO34" i="2"/>
  <c r="AP34" i="2"/>
  <c r="AT34" i="2" s="1"/>
  <c r="BB34" i="2" s="1"/>
  <c r="AR34" i="2"/>
  <c r="AX34" i="2" s="1"/>
  <c r="AY34" i="2" s="1"/>
  <c r="AS34" i="2"/>
  <c r="AZ34" i="2" s="1"/>
  <c r="BA34" i="2" s="1"/>
  <c r="BC34" i="2"/>
  <c r="BF34" i="2"/>
  <c r="BH34" i="2"/>
  <c r="BR34" i="2" s="1"/>
  <c r="CB34" i="2" s="1"/>
  <c r="CC34" i="2" s="1"/>
  <c r="BI34" i="2"/>
  <c r="BJ34" i="2"/>
  <c r="BK34" i="2"/>
  <c r="BL34" i="2"/>
  <c r="BM34" i="2"/>
  <c r="BN34" i="2"/>
  <c r="BO34" i="2"/>
  <c r="BZ34" i="2"/>
  <c r="CR34" i="2"/>
  <c r="CT34" i="2"/>
  <c r="CU34" i="2"/>
  <c r="CV34" i="2"/>
  <c r="DA34" i="2"/>
  <c r="DB34" i="2"/>
  <c r="R34" i="2" s="1"/>
  <c r="C35" i="2"/>
  <c r="AM35" i="2"/>
  <c r="H35" i="2" s="1"/>
  <c r="F36" i="2"/>
  <c r="Q36" i="2"/>
  <c r="W36" i="2"/>
  <c r="X36" i="2"/>
  <c r="AI36" i="2" s="1"/>
  <c r="AJ36" i="2" s="1"/>
  <c r="Y36" i="2"/>
  <c r="AA36" i="2"/>
  <c r="AB36" i="2"/>
  <c r="AB35" i="2" s="1"/>
  <c r="AE36" i="2"/>
  <c r="AF36" i="2"/>
  <c r="AL36" i="2"/>
  <c r="AM36" i="2"/>
  <c r="AQ36" i="2" s="1"/>
  <c r="AU36" i="2" s="1"/>
  <c r="AN36" i="2"/>
  <c r="AO36" i="2"/>
  <c r="AS36" i="2" s="1"/>
  <c r="AZ36" i="2" s="1"/>
  <c r="BA36" i="2" s="1"/>
  <c r="AP36" i="2"/>
  <c r="AT36" i="2" s="1"/>
  <c r="BB36" i="2" s="1"/>
  <c r="AR36" i="2"/>
  <c r="AX36" i="2" s="1"/>
  <c r="AY36" i="2" s="1"/>
  <c r="AV36" i="2"/>
  <c r="AW36" i="2" s="1"/>
  <c r="BC36" i="2"/>
  <c r="BF36" i="2"/>
  <c r="BZ36" i="2" s="1"/>
  <c r="BH36" i="2"/>
  <c r="BI36" i="2"/>
  <c r="BJ36" i="2"/>
  <c r="BK36" i="2"/>
  <c r="BL36" i="2"/>
  <c r="BM36" i="2"/>
  <c r="BW36" i="2" s="1"/>
  <c r="CL36" i="2" s="1"/>
  <c r="CM36" i="2" s="1"/>
  <c r="BN36" i="2"/>
  <c r="BO36" i="2"/>
  <c r="CR36" i="2"/>
  <c r="CT36" i="2"/>
  <c r="CX36" i="2" s="1"/>
  <c r="P36" i="2" s="1"/>
  <c r="CU36" i="2"/>
  <c r="DA36" i="2"/>
  <c r="H37" i="2"/>
  <c r="AM37" i="2"/>
  <c r="F38" i="2"/>
  <c r="W38" i="2"/>
  <c r="X37" i="2" s="1"/>
  <c r="E37" i="2" s="1"/>
  <c r="X38" i="2"/>
  <c r="AH38" i="2" s="1"/>
  <c r="Y38" i="2"/>
  <c r="AA38" i="2"/>
  <c r="AB38" i="2"/>
  <c r="AB37" i="2" s="1"/>
  <c r="C37" i="2" s="1"/>
  <c r="AE38" i="2"/>
  <c r="AF38" i="2" s="1"/>
  <c r="AL38" i="2"/>
  <c r="AM38" i="2"/>
  <c r="AQ38" i="2" s="1"/>
  <c r="AV38" i="2" s="1"/>
  <c r="AN38" i="2"/>
  <c r="AO38" i="2"/>
  <c r="AS38" i="2" s="1"/>
  <c r="AP38" i="2"/>
  <c r="AT38" i="2" s="1"/>
  <c r="BB38" i="2" s="1"/>
  <c r="BC38" i="2" s="1"/>
  <c r="AR38" i="2"/>
  <c r="AW38" i="2"/>
  <c r="AX38" i="2"/>
  <c r="AY38" i="2" s="1"/>
  <c r="BF38" i="2"/>
  <c r="BZ38" i="2" s="1"/>
  <c r="BH38" i="2"/>
  <c r="BI38" i="2"/>
  <c r="BJ38" i="2"/>
  <c r="BP38" i="2" s="1"/>
  <c r="BK38" i="2"/>
  <c r="BL38" i="2"/>
  <c r="BM38" i="2"/>
  <c r="BN38" i="2"/>
  <c r="BO38" i="2"/>
  <c r="CR38" i="2"/>
  <c r="CT38" i="2"/>
  <c r="CU38" i="2"/>
  <c r="CV38" i="2" s="1"/>
  <c r="DA38" i="2"/>
  <c r="Q38" i="2" s="1"/>
  <c r="DB38" i="2"/>
  <c r="R38" i="2" s="1"/>
  <c r="AM39" i="2"/>
  <c r="H39" i="2" s="1"/>
  <c r="F40" i="2"/>
  <c r="W40" i="2"/>
  <c r="X39" i="2" s="1"/>
  <c r="E39" i="2" s="1"/>
  <c r="X40" i="2"/>
  <c r="AB39" i="2" s="1"/>
  <c r="C39" i="2" s="1"/>
  <c r="Y40" i="2"/>
  <c r="AA40" i="2"/>
  <c r="AB40" i="2"/>
  <c r="AE40" i="2"/>
  <c r="AF40" i="2" s="1"/>
  <c r="AL40" i="2"/>
  <c r="AM40" i="2"/>
  <c r="AN40" i="2"/>
  <c r="AO40" i="2"/>
  <c r="AP40" i="2"/>
  <c r="AQ40" i="2"/>
  <c r="AU40" i="2" s="1"/>
  <c r="AR40" i="2"/>
  <c r="AX40" i="2" s="1"/>
  <c r="AY40" i="2" s="1"/>
  <c r="AS40" i="2"/>
  <c r="AZ40" i="2" s="1"/>
  <c r="BA40" i="2" s="1"/>
  <c r="AT40" i="2"/>
  <c r="BB40" i="2"/>
  <c r="BC40" i="2"/>
  <c r="BF40" i="2"/>
  <c r="BH40" i="2"/>
  <c r="BI40" i="2"/>
  <c r="BP40" i="2" s="1"/>
  <c r="BJ40" i="2"/>
  <c r="BK40" i="2"/>
  <c r="BL40" i="2"/>
  <c r="BM40" i="2"/>
  <c r="BN40" i="2"/>
  <c r="BX40" i="2" s="1"/>
  <c r="CN40" i="2" s="1"/>
  <c r="CO40" i="2" s="1"/>
  <c r="BO40" i="2"/>
  <c r="BZ40" i="2"/>
  <c r="CR40" i="2"/>
  <c r="CT40" i="2"/>
  <c r="CV40" i="2" s="1"/>
  <c r="CU40" i="2"/>
  <c r="D43" i="2"/>
  <c r="G43" i="2"/>
  <c r="L43" i="2"/>
  <c r="M43" i="2"/>
  <c r="N43" i="2"/>
  <c r="K41" i="1"/>
  <c r="M41" i="1" s="1"/>
  <c r="E41" i="1" s="1"/>
  <c r="BH5" i="2" s="1"/>
  <c r="L41" i="1"/>
  <c r="O41" i="1"/>
  <c r="P41" i="1"/>
  <c r="J41" i="1" s="1"/>
  <c r="E42" i="1"/>
  <c r="BI5" i="2" s="1"/>
  <c r="J42" i="1"/>
  <c r="K42" i="1"/>
  <c r="L42" i="1"/>
  <c r="M42" i="1"/>
  <c r="O42" i="1"/>
  <c r="P42" i="1"/>
  <c r="J43" i="1"/>
  <c r="K43" i="1"/>
  <c r="M43" i="1" s="1"/>
  <c r="E43" i="1" s="1"/>
  <c r="BJ5" i="2" s="1"/>
  <c r="L43" i="1"/>
  <c r="O43" i="1"/>
  <c r="P43" i="1"/>
  <c r="J44" i="1"/>
  <c r="K44" i="1"/>
  <c r="M44" i="1" s="1"/>
  <c r="E44" i="1" s="1"/>
  <c r="BK5" i="2" s="1"/>
  <c r="L44" i="1"/>
  <c r="O44" i="1"/>
  <c r="P44" i="1"/>
  <c r="K45" i="1"/>
  <c r="L45" i="1"/>
  <c r="M45" i="1"/>
  <c r="E45" i="1" s="1"/>
  <c r="BL5" i="2" s="1"/>
  <c r="O45" i="1"/>
  <c r="J45" i="1" s="1"/>
  <c r="P45" i="1"/>
  <c r="K46" i="1"/>
  <c r="L46" i="1"/>
  <c r="M46" i="1"/>
  <c r="E46" i="1" s="1"/>
  <c r="BM5" i="2" s="1"/>
  <c r="O46" i="1"/>
  <c r="J46" i="1" s="1"/>
  <c r="P46" i="1"/>
  <c r="K47" i="1"/>
  <c r="L47" i="1"/>
  <c r="M47" i="1"/>
  <c r="E47" i="1" s="1"/>
  <c r="BN5" i="2" s="1"/>
  <c r="O47" i="1"/>
  <c r="J47" i="1" s="1"/>
  <c r="P47" i="1"/>
  <c r="K48" i="1"/>
  <c r="M48" i="1" s="1"/>
  <c r="E48" i="1" s="1"/>
  <c r="BO5" i="2" s="1"/>
  <c r="L48" i="1"/>
  <c r="O48" i="1"/>
  <c r="J48" i="1" s="1"/>
  <c r="P48" i="1"/>
  <c r="H50" i="1"/>
  <c r="AU34" i="2" l="1"/>
  <c r="AV34" i="2"/>
  <c r="AW34" i="2" s="1"/>
  <c r="AT9" i="2"/>
  <c r="BU16" i="2"/>
  <c r="CH16" i="2" s="1"/>
  <c r="CI16" i="2" s="1"/>
  <c r="BU32" i="2"/>
  <c r="CH32" i="2" s="1"/>
  <c r="CI32" i="2" s="1"/>
  <c r="BU18" i="2"/>
  <c r="CH18" i="2" s="1"/>
  <c r="CI18" i="2" s="1"/>
  <c r="BU30" i="2"/>
  <c r="CH30" i="2" s="1"/>
  <c r="CI30" i="2" s="1"/>
  <c r="BV40" i="2"/>
  <c r="CJ40" i="2" s="1"/>
  <c r="CK40" i="2" s="1"/>
  <c r="BV36" i="2"/>
  <c r="CJ36" i="2" s="1"/>
  <c r="CK36" i="2" s="1"/>
  <c r="BV34" i="2"/>
  <c r="CJ34" i="2" s="1"/>
  <c r="CK34" i="2" s="1"/>
  <c r="BV12" i="2"/>
  <c r="CJ12" i="2" s="1"/>
  <c r="CK12" i="2" s="1"/>
  <c r="BV28" i="2"/>
  <c r="CJ28" i="2" s="1"/>
  <c r="CK28" i="2" s="1"/>
  <c r="BV38" i="2"/>
  <c r="CJ38" i="2" s="1"/>
  <c r="CK38" i="2" s="1"/>
  <c r="CX34" i="2"/>
  <c r="P34" i="2" s="1"/>
  <c r="BT34" i="2"/>
  <c r="CF34" i="2" s="1"/>
  <c r="CG34" i="2" s="1"/>
  <c r="BY40" i="2"/>
  <c r="CP40" i="2" s="1"/>
  <c r="CQ40" i="2" s="1"/>
  <c r="BD36" i="2"/>
  <c r="CX32" i="2"/>
  <c r="P32" i="2" s="1"/>
  <c r="BR32" i="2"/>
  <c r="CB32" i="2" s="1"/>
  <c r="CC32" i="2" s="1"/>
  <c r="BY26" i="2"/>
  <c r="CP26" i="2" s="1"/>
  <c r="CQ26" i="2" s="1"/>
  <c r="BY38" i="2"/>
  <c r="CP38" i="2" s="1"/>
  <c r="CQ38" i="2" s="1"/>
  <c r="BY32" i="2"/>
  <c r="CP32" i="2" s="1"/>
  <c r="CQ32" i="2" s="1"/>
  <c r="BY34" i="2"/>
  <c r="CP34" i="2" s="1"/>
  <c r="CQ34" i="2" s="1"/>
  <c r="BY36" i="2"/>
  <c r="CP36" i="2" s="1"/>
  <c r="CQ36" i="2" s="1"/>
  <c r="BD34" i="2"/>
  <c r="CX28" i="2"/>
  <c r="P28" i="2" s="1"/>
  <c r="BW30" i="2"/>
  <c r="CL30" i="2" s="1"/>
  <c r="CM30" i="2" s="1"/>
  <c r="BW20" i="2"/>
  <c r="CL20" i="2" s="1"/>
  <c r="CM20" i="2" s="1"/>
  <c r="BW38" i="2"/>
  <c r="CL38" i="2" s="1"/>
  <c r="CM38" i="2" s="1"/>
  <c r="BW22" i="2"/>
  <c r="CL22" i="2" s="1"/>
  <c r="CM22" i="2" s="1"/>
  <c r="BW40" i="2"/>
  <c r="CL40" i="2" s="1"/>
  <c r="CM40" i="2" s="1"/>
  <c r="BW32" i="2"/>
  <c r="CL32" i="2" s="1"/>
  <c r="CM32" i="2" s="1"/>
  <c r="AS9" i="2"/>
  <c r="BT32" i="2"/>
  <c r="CF32" i="2" s="1"/>
  <c r="CG32" i="2" s="1"/>
  <c r="BT36" i="2"/>
  <c r="CF36" i="2" s="1"/>
  <c r="CG36" i="2" s="1"/>
  <c r="BT38" i="2"/>
  <c r="CF38" i="2" s="1"/>
  <c r="CG38" i="2" s="1"/>
  <c r="BT30" i="2"/>
  <c r="CF30" i="2" s="1"/>
  <c r="CG30" i="2" s="1"/>
  <c r="BT40" i="2"/>
  <c r="CF40" i="2" s="1"/>
  <c r="CG40" i="2" s="1"/>
  <c r="O34" i="2"/>
  <c r="DD34" i="2"/>
  <c r="BU40" i="2"/>
  <c r="CH40" i="2" s="1"/>
  <c r="CI40" i="2" s="1"/>
  <c r="BW34" i="2"/>
  <c r="CL34" i="2" s="1"/>
  <c r="CM34" i="2" s="1"/>
  <c r="BX14" i="2"/>
  <c r="CN14" i="2" s="1"/>
  <c r="CO14" i="2" s="1"/>
  <c r="BX30" i="2"/>
  <c r="CN30" i="2" s="1"/>
  <c r="CO30" i="2" s="1"/>
  <c r="BX38" i="2"/>
  <c r="CN38" i="2" s="1"/>
  <c r="CO38" i="2" s="1"/>
  <c r="BX36" i="2"/>
  <c r="CN36" i="2" s="1"/>
  <c r="CO36" i="2" s="1"/>
  <c r="BU38" i="2"/>
  <c r="CH38" i="2" s="1"/>
  <c r="CI38" i="2" s="1"/>
  <c r="O36" i="2"/>
  <c r="DD36" i="2"/>
  <c r="BR18" i="2"/>
  <c r="CB18" i="2" s="1"/>
  <c r="CC18" i="2" s="1"/>
  <c r="AQ9" i="2"/>
  <c r="BR40" i="2"/>
  <c r="CB40" i="2" s="1"/>
  <c r="CC40" i="2" s="1"/>
  <c r="BR30" i="2"/>
  <c r="CB30" i="2" s="1"/>
  <c r="CC30" i="2" s="1"/>
  <c r="AU38" i="2"/>
  <c r="CX38" i="2" s="1"/>
  <c r="P38" i="2" s="1"/>
  <c r="AZ38" i="2"/>
  <c r="BA38" i="2" s="1"/>
  <c r="BD38" i="2" s="1"/>
  <c r="CY38" i="2" s="1"/>
  <c r="AU32" i="2"/>
  <c r="BY24" i="2"/>
  <c r="CP24" i="2" s="1"/>
  <c r="CQ24" i="2" s="1"/>
  <c r="CV36" i="2"/>
  <c r="CY36" i="2" s="1"/>
  <c r="BP34" i="2"/>
  <c r="BD22" i="2"/>
  <c r="BR20" i="2"/>
  <c r="CB20" i="2" s="1"/>
  <c r="CC20" i="2" s="1"/>
  <c r="AR9" i="2"/>
  <c r="BS12" i="2"/>
  <c r="CD12" i="2" s="1"/>
  <c r="CE12" i="2" s="1"/>
  <c r="BS40" i="2"/>
  <c r="CD40" i="2" s="1"/>
  <c r="CE40" i="2" s="1"/>
  <c r="AI40" i="2"/>
  <c r="AJ40" i="2" s="1"/>
  <c r="BX34" i="2"/>
  <c r="CN34" i="2" s="1"/>
  <c r="CO34" i="2" s="1"/>
  <c r="BX32" i="2"/>
  <c r="CN32" i="2" s="1"/>
  <c r="CO32" i="2" s="1"/>
  <c r="AV30" i="2"/>
  <c r="AW30" i="2" s="1"/>
  <c r="BD30" i="2" s="1"/>
  <c r="AU30" i="2"/>
  <c r="CX30" i="2" s="1"/>
  <c r="P30" i="2" s="1"/>
  <c r="DE28" i="2"/>
  <c r="S28" i="2" s="1"/>
  <c r="DH28" i="2"/>
  <c r="BS28" i="2"/>
  <c r="CD28" i="2" s="1"/>
  <c r="CE28" i="2" s="1"/>
  <c r="BW24" i="2"/>
  <c r="CL24" i="2" s="1"/>
  <c r="CM24" i="2" s="1"/>
  <c r="O22" i="2"/>
  <c r="DD22" i="2"/>
  <c r="DH18" i="2"/>
  <c r="DJ18" i="2"/>
  <c r="DF18" i="2"/>
  <c r="T18" i="2" s="1"/>
  <c r="DJ12" i="2"/>
  <c r="DE12" i="2"/>
  <c r="S12" i="2" s="1"/>
  <c r="DF12" i="2"/>
  <c r="T12" i="2" s="1"/>
  <c r="DH12" i="2"/>
  <c r="CY34" i="2"/>
  <c r="BT28" i="2"/>
  <c r="CF28" i="2" s="1"/>
  <c r="CG28" i="2" s="1"/>
  <c r="DB40" i="2"/>
  <c r="R40" i="2" s="1"/>
  <c r="BU36" i="2"/>
  <c r="CH36" i="2" s="1"/>
  <c r="CI36" i="2" s="1"/>
  <c r="BY30" i="2"/>
  <c r="CP30" i="2" s="1"/>
  <c r="CQ30" i="2" s="1"/>
  <c r="DH24" i="2"/>
  <c r="DJ24" i="2"/>
  <c r="DE24" i="2"/>
  <c r="S24" i="2" s="1"/>
  <c r="DF24" i="2"/>
  <c r="T24" i="2" s="1"/>
  <c r="BT14" i="2"/>
  <c r="CF14" i="2" s="1"/>
  <c r="CG14" i="2" s="1"/>
  <c r="BS38" i="2"/>
  <c r="CD38" i="2" s="1"/>
  <c r="CE38" i="2" s="1"/>
  <c r="DE26" i="2"/>
  <c r="S26" i="2" s="1"/>
  <c r="DH26" i="2"/>
  <c r="DJ26" i="2"/>
  <c r="DF26" i="2"/>
  <c r="T26" i="2" s="1"/>
  <c r="DA40" i="2"/>
  <c r="Q40" i="2" s="1"/>
  <c r="BR38" i="2"/>
  <c r="CB38" i="2" s="1"/>
  <c r="CC38" i="2" s="1"/>
  <c r="BV32" i="2"/>
  <c r="CJ32" i="2" s="1"/>
  <c r="CK32" i="2" s="1"/>
  <c r="DD32" i="2"/>
  <c r="AU28" i="2"/>
  <c r="BV26" i="2"/>
  <c r="CJ26" i="2" s="1"/>
  <c r="CK26" i="2" s="1"/>
  <c r="BD26" i="2"/>
  <c r="CY26" i="2" s="1"/>
  <c r="BT24" i="2"/>
  <c r="CF24" i="2" s="1"/>
  <c r="CG24" i="2" s="1"/>
  <c r="AU20" i="2"/>
  <c r="CX20" i="2" s="1"/>
  <c r="P20" i="2" s="1"/>
  <c r="AV20" i="2"/>
  <c r="AW20" i="2" s="1"/>
  <c r="O18" i="2"/>
  <c r="BX16" i="2"/>
  <c r="CN16" i="2" s="1"/>
  <c r="CO16" i="2" s="1"/>
  <c r="BS14" i="2"/>
  <c r="CD14" i="2" s="1"/>
  <c r="CE14" i="2" s="1"/>
  <c r="BS36" i="2"/>
  <c r="CD36" i="2" s="1"/>
  <c r="CE36" i="2" s="1"/>
  <c r="BU34" i="2"/>
  <c r="CH34" i="2" s="1"/>
  <c r="CI34" i="2" s="1"/>
  <c r="CV30" i="2"/>
  <c r="BT22" i="2"/>
  <c r="CF22" i="2" s="1"/>
  <c r="CG22" i="2" s="1"/>
  <c r="BP30" i="2"/>
  <c r="BS30" i="2"/>
  <c r="CD30" i="2" s="1"/>
  <c r="CE30" i="2" s="1"/>
  <c r="AH40" i="2"/>
  <c r="CX40" i="2"/>
  <c r="P40" i="2" s="1"/>
  <c r="AV40" i="2"/>
  <c r="AW40" i="2" s="1"/>
  <c r="BD40" i="2" s="1"/>
  <c r="CY40" i="2" s="1"/>
  <c r="BP36" i="2"/>
  <c r="BR36" i="2"/>
  <c r="CB36" i="2" s="1"/>
  <c r="CC36" i="2" s="1"/>
  <c r="AH36" i="2"/>
  <c r="DB36" i="2"/>
  <c r="R36" i="2" s="1"/>
  <c r="X35" i="2"/>
  <c r="E35" i="2" s="1"/>
  <c r="BS34" i="2"/>
  <c r="CD34" i="2" s="1"/>
  <c r="CE34" i="2" s="1"/>
  <c r="AV32" i="2"/>
  <c r="AW32" i="2" s="1"/>
  <c r="BD32" i="2" s="1"/>
  <c r="CY32" i="2" s="1"/>
  <c r="BZ30" i="2"/>
  <c r="BV30" i="2"/>
  <c r="CJ30" i="2" s="1"/>
  <c r="CK30" i="2" s="1"/>
  <c r="X29" i="2"/>
  <c r="E29" i="2" s="1"/>
  <c r="DA30" i="2"/>
  <c r="Q30" i="2" s="1"/>
  <c r="AI30" i="2"/>
  <c r="AJ30" i="2" s="1"/>
  <c r="BX28" i="2"/>
  <c r="CN28" i="2" s="1"/>
  <c r="CO28" i="2" s="1"/>
  <c r="CY22" i="2"/>
  <c r="DE18" i="2"/>
  <c r="S18" i="2" s="1"/>
  <c r="CY14" i="2"/>
  <c r="AI38" i="2"/>
  <c r="AJ38" i="2" s="1"/>
  <c r="BS32" i="2"/>
  <c r="CD32" i="2" s="1"/>
  <c r="CE32" i="2" s="1"/>
  <c r="DJ28" i="2"/>
  <c r="BW28" i="2"/>
  <c r="CL28" i="2" s="1"/>
  <c r="CM28" i="2" s="1"/>
  <c r="AV28" i="2"/>
  <c r="AW28" i="2" s="1"/>
  <c r="BD28" i="2" s="1"/>
  <c r="CY28" i="2" s="1"/>
  <c r="BR26" i="2"/>
  <c r="CB26" i="2" s="1"/>
  <c r="CC26" i="2" s="1"/>
  <c r="AV24" i="2"/>
  <c r="AW24" i="2" s="1"/>
  <c r="AU24" i="2"/>
  <c r="BD20" i="2"/>
  <c r="AU18" i="2"/>
  <c r="AV18" i="2"/>
  <c r="AW18" i="2" s="1"/>
  <c r="BD18" i="2" s="1"/>
  <c r="AU16" i="2"/>
  <c r="AV16" i="2"/>
  <c r="AW16" i="2" s="1"/>
  <c r="BD16" i="2" s="1"/>
  <c r="BT26" i="2"/>
  <c r="CF26" i="2" s="1"/>
  <c r="CG26" i="2" s="1"/>
  <c r="CR24" i="2"/>
  <c r="CY24" i="2" s="1"/>
  <c r="BU20" i="2"/>
  <c r="CH20" i="2" s="1"/>
  <c r="CI20" i="2" s="1"/>
  <c r="DD20" i="2"/>
  <c r="O20" i="2"/>
  <c r="BS18" i="2"/>
  <c r="CD18" i="2" s="1"/>
  <c r="CE18" i="2" s="1"/>
  <c r="BY14" i="2"/>
  <c r="CP14" i="2" s="1"/>
  <c r="CQ14" i="2" s="1"/>
  <c r="BT12" i="2"/>
  <c r="CF12" i="2" s="1"/>
  <c r="CG12" i="2" s="1"/>
  <c r="BU22" i="2"/>
  <c r="CH22" i="2" s="1"/>
  <c r="CI22" i="2" s="1"/>
  <c r="AH22" i="2"/>
  <c r="DB22" i="2"/>
  <c r="R22" i="2" s="1"/>
  <c r="CY20" i="2"/>
  <c r="BS20" i="2"/>
  <c r="CD20" i="2" s="1"/>
  <c r="CE20" i="2" s="1"/>
  <c r="X15" i="2"/>
  <c r="E15" i="2" s="1"/>
  <c r="E43" i="2" s="1"/>
  <c r="DA16" i="2"/>
  <c r="Q16" i="2" s="1"/>
  <c r="Q43" i="2" s="1"/>
  <c r="AH16" i="2"/>
  <c r="DB16" i="2"/>
  <c r="R16" i="2" s="1"/>
  <c r="AI16" i="2"/>
  <c r="AJ16" i="2" s="1"/>
  <c r="BU24" i="2"/>
  <c r="CH24" i="2" s="1"/>
  <c r="CI24" i="2" s="1"/>
  <c r="AH24" i="2"/>
  <c r="DB24" i="2"/>
  <c r="R24" i="2" s="1"/>
  <c r="BR22" i="2"/>
  <c r="CB22" i="2" s="1"/>
  <c r="CC22" i="2" s="1"/>
  <c r="DB18" i="2"/>
  <c r="R18" i="2" s="1"/>
  <c r="BY16" i="2"/>
  <c r="CP16" i="2" s="1"/>
  <c r="CQ16" i="2" s="1"/>
  <c r="AU14" i="2"/>
  <c r="CX14" i="2" s="1"/>
  <c r="P14" i="2" s="1"/>
  <c r="DE14" i="2"/>
  <c r="S14" i="2" s="1"/>
  <c r="DF14" i="2"/>
  <c r="T14" i="2" s="1"/>
  <c r="DH14" i="2"/>
  <c r="BX12" i="2"/>
  <c r="CN12" i="2" s="1"/>
  <c r="CO12" i="2" s="1"/>
  <c r="BY28" i="2"/>
  <c r="CP28" i="2" s="1"/>
  <c r="CQ28" i="2" s="1"/>
  <c r="CX26" i="2"/>
  <c r="P26" i="2" s="1"/>
  <c r="BR24" i="2"/>
  <c r="CB24" i="2" s="1"/>
  <c r="CC24" i="2" s="1"/>
  <c r="AB17" i="2"/>
  <c r="C17" i="2" s="1"/>
  <c r="BV16" i="2"/>
  <c r="CJ16" i="2" s="1"/>
  <c r="CK16" i="2" s="1"/>
  <c r="CY12" i="2"/>
  <c r="BW26" i="2"/>
  <c r="CL26" i="2" s="1"/>
  <c r="CM26" i="2" s="1"/>
  <c r="AB21" i="2"/>
  <c r="C21" i="2" s="1"/>
  <c r="BX20" i="2"/>
  <c r="CN20" i="2" s="1"/>
  <c r="CO20" i="2" s="1"/>
  <c r="CV18" i="2"/>
  <c r="CX18" i="2"/>
  <c r="P18" i="2" s="1"/>
  <c r="BV18" i="2"/>
  <c r="CJ18" i="2" s="1"/>
  <c r="CK18" i="2" s="1"/>
  <c r="X17" i="2"/>
  <c r="E17" i="2" s="1"/>
  <c r="AB15" i="2"/>
  <c r="C15" i="2" s="1"/>
  <c r="BW12" i="2"/>
  <c r="CL12" i="2" s="1"/>
  <c r="CM12" i="2" s="1"/>
  <c r="CX24" i="2"/>
  <c r="P24" i="2" s="1"/>
  <c r="BD24" i="2"/>
  <c r="BX22" i="2"/>
  <c r="CN22" i="2" s="1"/>
  <c r="CO22" i="2" s="1"/>
  <c r="BZ16" i="2"/>
  <c r="CR16" i="2"/>
  <c r="CY16" i="2" s="1"/>
  <c r="AU12" i="2"/>
  <c r="CX12" i="2" s="1"/>
  <c r="P12" i="2" s="1"/>
  <c r="BK28" i="2"/>
  <c r="BU28" i="2" s="1"/>
  <c r="CH28" i="2" s="1"/>
  <c r="CI28" i="2" s="1"/>
  <c r="BN26" i="2"/>
  <c r="BX26" i="2" s="1"/>
  <c r="CN26" i="2" s="1"/>
  <c r="CO26" i="2" s="1"/>
  <c r="BI24" i="2"/>
  <c r="BS24" i="2" s="1"/>
  <c r="CD24" i="2" s="1"/>
  <c r="CE24" i="2" s="1"/>
  <c r="BL22" i="2"/>
  <c r="BV22" i="2" s="1"/>
  <c r="CJ22" i="2" s="1"/>
  <c r="CK22" i="2" s="1"/>
  <c r="BO20" i="2"/>
  <c r="BY20" i="2" s="1"/>
  <c r="CP20" i="2" s="1"/>
  <c r="CQ20" i="2" s="1"/>
  <c r="BJ18" i="2"/>
  <c r="BT18" i="2" s="1"/>
  <c r="CF18" i="2" s="1"/>
  <c r="CG18" i="2" s="1"/>
  <c r="BM16" i="2"/>
  <c r="BW16" i="2" s="1"/>
  <c r="CL16" i="2" s="1"/>
  <c r="CM16" i="2" s="1"/>
  <c r="BH14" i="2"/>
  <c r="BK12" i="2"/>
  <c r="BU12" i="2" s="1"/>
  <c r="CH12" i="2" s="1"/>
  <c r="CI12" i="2" s="1"/>
  <c r="BH28" i="2"/>
  <c r="BK26" i="2"/>
  <c r="BU26" i="2" s="1"/>
  <c r="CH26" i="2" s="1"/>
  <c r="CI26" i="2" s="1"/>
  <c r="BN24" i="2"/>
  <c r="BX24" i="2" s="1"/>
  <c r="CN24" i="2" s="1"/>
  <c r="CO24" i="2" s="1"/>
  <c r="BI22" i="2"/>
  <c r="BL20" i="2"/>
  <c r="BV20" i="2" s="1"/>
  <c r="CJ20" i="2" s="1"/>
  <c r="CK20" i="2" s="1"/>
  <c r="BO18" i="2"/>
  <c r="BY18" i="2" s="1"/>
  <c r="CP18" i="2" s="1"/>
  <c r="CQ18" i="2" s="1"/>
  <c r="BJ16" i="2"/>
  <c r="BT16" i="2" s="1"/>
  <c r="CF16" i="2" s="1"/>
  <c r="CG16" i="2" s="1"/>
  <c r="BM14" i="2"/>
  <c r="BW14" i="2" s="1"/>
  <c r="CL14" i="2" s="1"/>
  <c r="CM14" i="2" s="1"/>
  <c r="BH12" i="2"/>
  <c r="BN18" i="2"/>
  <c r="BX18" i="2" s="1"/>
  <c r="CN18" i="2" s="1"/>
  <c r="CO18" i="2" s="1"/>
  <c r="BI16" i="2"/>
  <c r="BS16" i="2" s="1"/>
  <c r="CD16" i="2" s="1"/>
  <c r="CE16" i="2" s="1"/>
  <c r="BL14" i="2"/>
  <c r="BV14" i="2" s="1"/>
  <c r="CJ14" i="2" s="1"/>
  <c r="CK14" i="2" s="1"/>
  <c r="BO12" i="2"/>
  <c r="BY12" i="2" s="1"/>
  <c r="CP12" i="2" s="1"/>
  <c r="CQ12" i="2" s="1"/>
  <c r="BL24" i="2"/>
  <c r="BV24" i="2" s="1"/>
  <c r="CJ24" i="2" s="1"/>
  <c r="CK24" i="2" s="1"/>
  <c r="BO22" i="2"/>
  <c r="BY22" i="2" s="1"/>
  <c r="CP22" i="2" s="1"/>
  <c r="CQ22" i="2" s="1"/>
  <c r="BJ20" i="2"/>
  <c r="BT20" i="2" s="1"/>
  <c r="CF20" i="2" s="1"/>
  <c r="CG20" i="2" s="1"/>
  <c r="BM18" i="2"/>
  <c r="BW18" i="2" s="1"/>
  <c r="CL18" i="2" s="1"/>
  <c r="CM18" i="2" s="1"/>
  <c r="BH16" i="2"/>
  <c r="BK14" i="2"/>
  <c r="BU14" i="2" s="1"/>
  <c r="CH14" i="2" s="1"/>
  <c r="CI14" i="2" s="1"/>
  <c r="BP16" i="2" l="1"/>
  <c r="BR16" i="2"/>
  <c r="CB16" i="2" s="1"/>
  <c r="CC16" i="2" s="1"/>
  <c r="R43" i="2"/>
  <c r="CY30" i="2"/>
  <c r="BP22" i="2"/>
  <c r="BS22" i="2"/>
  <c r="CD22" i="2" s="1"/>
  <c r="CE22" i="2" s="1"/>
  <c r="CX16" i="2"/>
  <c r="P16" i="2" s="1"/>
  <c r="P43" i="2" s="1"/>
  <c r="BP26" i="2"/>
  <c r="DI26" i="2" s="1"/>
  <c r="DF34" i="2"/>
  <c r="T34" i="2" s="1"/>
  <c r="DJ34" i="2"/>
  <c r="DH34" i="2"/>
  <c r="DE34" i="2"/>
  <c r="S34" i="2" s="1"/>
  <c r="DI34" i="2"/>
  <c r="BP12" i="2"/>
  <c r="DI12" i="2" s="1"/>
  <c r="BR12" i="2"/>
  <c r="CB12" i="2" s="1"/>
  <c r="CC12" i="2" s="1"/>
  <c r="BP28" i="2"/>
  <c r="DI28" i="2" s="1"/>
  <c r="BR28" i="2"/>
  <c r="CB28" i="2" s="1"/>
  <c r="CC28" i="2" s="1"/>
  <c r="BP20" i="2"/>
  <c r="DI20" i="2" s="1"/>
  <c r="BP18" i="2"/>
  <c r="DI18" i="2" s="1"/>
  <c r="DD30" i="2"/>
  <c r="O30" i="2"/>
  <c r="DF20" i="2"/>
  <c r="T20" i="2" s="1"/>
  <c r="DJ20" i="2"/>
  <c r="DE20" i="2"/>
  <c r="S20" i="2" s="1"/>
  <c r="DH20" i="2"/>
  <c r="DJ22" i="2"/>
  <c r="DF22" i="2"/>
  <c r="T22" i="2" s="1"/>
  <c r="DE22" i="2"/>
  <c r="S22" i="2" s="1"/>
  <c r="DH22" i="2"/>
  <c r="DI22" i="2"/>
  <c r="CY18" i="2"/>
  <c r="BP14" i="2"/>
  <c r="DI14" i="2" s="1"/>
  <c r="BR14" i="2"/>
  <c r="CB14" i="2" s="1"/>
  <c r="CC14" i="2" s="1"/>
  <c r="DD38" i="2"/>
  <c r="O38" i="2"/>
  <c r="BP24" i="2"/>
  <c r="DI24" i="2" s="1"/>
  <c r="DE32" i="2"/>
  <c r="S32" i="2" s="1"/>
  <c r="DJ32" i="2"/>
  <c r="DF32" i="2"/>
  <c r="T32" i="2" s="1"/>
  <c r="DH32" i="2"/>
  <c r="DI32" i="2"/>
  <c r="DD16" i="2"/>
  <c r="O16" i="2"/>
  <c r="DD40" i="2"/>
  <c r="O40" i="2"/>
  <c r="DF36" i="2"/>
  <c r="T36" i="2" s="1"/>
  <c r="DE36" i="2"/>
  <c r="S36" i="2" s="1"/>
  <c r="DH36" i="2"/>
  <c r="DI36" i="2"/>
  <c r="DJ36" i="2"/>
  <c r="DH40" i="2" l="1"/>
  <c r="DE40" i="2"/>
  <c r="S40" i="2" s="1"/>
  <c r="DI40" i="2"/>
  <c r="DJ40" i="2"/>
  <c r="DF40" i="2"/>
  <c r="T40" i="2" s="1"/>
  <c r="O43" i="2"/>
  <c r="DI30" i="2"/>
  <c r="DH30" i="2"/>
  <c r="DJ30" i="2"/>
  <c r="DF30" i="2"/>
  <c r="T30" i="2" s="1"/>
  <c r="DE30" i="2"/>
  <c r="S30" i="2" s="1"/>
  <c r="DI38" i="2"/>
  <c r="DE38" i="2"/>
  <c r="S38" i="2" s="1"/>
  <c r="DF38" i="2"/>
  <c r="T38" i="2" s="1"/>
  <c r="DH38" i="2"/>
  <c r="DJ38" i="2"/>
  <c r="DH16" i="2"/>
  <c r="DJ16" i="2"/>
  <c r="DF16" i="2"/>
  <c r="T16" i="2" s="1"/>
  <c r="DI16" i="2"/>
  <c r="DE16" i="2"/>
  <c r="S16" i="2" s="1"/>
</calcChain>
</file>

<file path=xl/sharedStrings.xml><?xml version="1.0" encoding="utf-8"?>
<sst xmlns="http://schemas.openxmlformats.org/spreadsheetml/2006/main" count="1207" uniqueCount="175">
  <si>
    <t>Version vom September 96 (AFB/GR3/56)</t>
  </si>
  <si>
    <t>Beurteilung von Energiesparmassnahmen</t>
  </si>
  <si>
    <t>Grundlagedaten: Kanton Bern, Weisung BVE vom 10. August 1996</t>
  </si>
  <si>
    <t>1. Projektinformationen</t>
  </si>
  <si>
    <t>Anlageort / -bezeichnung:</t>
  </si>
  <si>
    <t xml:space="preserve"> </t>
  </si>
  <si>
    <t xml:space="preserve">Objektnummer und Objekt- </t>
  </si>
  <si>
    <t>bezeichnung:</t>
  </si>
  <si>
    <t>Projektnr. / Projektbezeichnung:</t>
  </si>
  <si>
    <t>Bearbeitete Aufgabenstellung:</t>
  </si>
  <si>
    <t xml:space="preserve">  </t>
  </si>
  <si>
    <t>Beauftragter (Ort, Tel.):</t>
  </si>
  <si>
    <t>Projektleiter HBA (Tel.):</t>
  </si>
  <si>
    <t>Fachberater HBA (Tel.):</t>
  </si>
  <si>
    <t>Bearbeitungsdatum:</t>
  </si>
  <si>
    <t>2. Antrag für die Weiterbearbeitung</t>
  </si>
  <si>
    <t>Massnahmennummer</t>
  </si>
  <si>
    <t>1. Massnahmenpaket</t>
  </si>
  <si>
    <t>2. Massnahmenpaket</t>
  </si>
  <si>
    <t>3. Grundlagendaten</t>
  </si>
  <si>
    <t>Allgemeine Inflationsrate (reale Betrachtungsweise)</t>
  </si>
  <si>
    <t xml:space="preserve">Realer Kalkulationszinssatz </t>
  </si>
  <si>
    <t xml:space="preserve">Reale Wartungs-, Bedienungs- und UH-Kostensteigerung </t>
  </si>
  <si>
    <t xml:space="preserve">Energiepreise, Energiekostensteigerung und Wärme-Energieerzeugungssystem </t>
  </si>
  <si>
    <t>Energieträger</t>
  </si>
  <si>
    <t xml:space="preserve"> Effektiver</t>
  </si>
  <si>
    <t xml:space="preserve"> Zuschlag für </t>
  </si>
  <si>
    <t xml:space="preserve"> Berechnungs-</t>
  </si>
  <si>
    <t>Reale Kosten-</t>
  </si>
  <si>
    <t xml:space="preserve"> Wärme-Energieerzeugungs-</t>
  </si>
  <si>
    <t>Arbeitspreis</t>
  </si>
  <si>
    <t>Umweltkosten</t>
  </si>
  <si>
    <t>Total</t>
  </si>
  <si>
    <t>Endenergiepreis</t>
  </si>
  <si>
    <t xml:space="preserve"> Umweltkosten</t>
  </si>
  <si>
    <t>preis</t>
  </si>
  <si>
    <t xml:space="preserve">steigerung pro </t>
  </si>
  <si>
    <t xml:space="preserve">              system</t>
  </si>
  <si>
    <t xml:space="preserve"> Jahr</t>
  </si>
  <si>
    <t>Nutzungsgrad*</t>
  </si>
  <si>
    <t>Wirkungsgrad</t>
  </si>
  <si>
    <t>Energierträger</t>
  </si>
  <si>
    <t>[Rp./kWh]</t>
  </si>
  <si>
    <t>[%]</t>
  </si>
  <si>
    <t>Elektr. (HT) Winter</t>
  </si>
  <si>
    <t>Elektr. (NT) Winter</t>
  </si>
  <si>
    <t>Elektr. (HT) Sommer</t>
  </si>
  <si>
    <t>Elektr. (NT) Sommer</t>
  </si>
  <si>
    <t>Heizöl (EL)</t>
  </si>
  <si>
    <t>Erdgas</t>
  </si>
  <si>
    <t>* Wirkungsgrad der Anlage</t>
  </si>
  <si>
    <t>Umrechnung in energieträger-spezifische Einheiten</t>
  </si>
  <si>
    <t xml:space="preserve">1 [Rp./kWh] </t>
  </si>
  <si>
    <t>Heizöl</t>
  </si>
  <si>
    <t>entspricht</t>
  </si>
  <si>
    <t>11,9 [Fr./100kg]</t>
  </si>
  <si>
    <t>Holzschnitzel</t>
  </si>
  <si>
    <t>ca. 9 [Fr./Sm3]</t>
  </si>
  <si>
    <t>Energiekosten</t>
  </si>
  <si>
    <t xml:space="preserve">Massnahmenliste </t>
  </si>
  <si>
    <t>(Kapitalzins real:</t>
  </si>
  <si>
    <t>Wärme</t>
  </si>
  <si>
    <t xml:space="preserve"> Num.</t>
  </si>
  <si>
    <t xml:space="preserve">  Massnahme</t>
  </si>
  <si>
    <t>Nut-</t>
  </si>
  <si>
    <t xml:space="preserve">    Investitionsausgaben </t>
  </si>
  <si>
    <t xml:space="preserve"> Veränderungen Energie</t>
  </si>
  <si>
    <t>Grund-</t>
  </si>
  <si>
    <t>Zusätzl.</t>
  </si>
  <si>
    <t>Kapital-</t>
  </si>
  <si>
    <t>E.kosten-</t>
  </si>
  <si>
    <t>Heutige</t>
  </si>
  <si>
    <t>Mittl. jährl.</t>
  </si>
  <si>
    <t xml:space="preserve"> Aequivalenter</t>
  </si>
  <si>
    <t>Elektrizität</t>
  </si>
  <si>
    <t>Berechn. preis</t>
  </si>
  <si>
    <t>Aequivalenter Energiepreis (Stufe Nutzenergie)</t>
  </si>
  <si>
    <t>Aequivalenter Energiepreis (Stufe Endenergie)</t>
  </si>
  <si>
    <t>zungs-</t>
  </si>
  <si>
    <t xml:space="preserve">                           Elektrizität </t>
  </si>
  <si>
    <t>gebühren</t>
  </si>
  <si>
    <t>Wartungs-,</t>
  </si>
  <si>
    <t>kosten</t>
  </si>
  <si>
    <t>einspar.</t>
  </si>
  <si>
    <t>jährl.</t>
  </si>
  <si>
    <t>Erträge</t>
  </si>
  <si>
    <t xml:space="preserve"> Energiepreis</t>
  </si>
  <si>
    <t>Teuerung</t>
  </si>
  <si>
    <t>Einsparungen</t>
  </si>
  <si>
    <t>Mittelwert</t>
  </si>
  <si>
    <t>Vergleichbar mit Wärmegestehungskosten</t>
  </si>
  <si>
    <t>Vergleichbar mit mittl. Endenergiekosten (sofern nur kleine Grundgebührenänderung)</t>
  </si>
  <si>
    <t>dauer</t>
  </si>
  <si>
    <t>TOTAL</t>
  </si>
  <si>
    <t>Energie</t>
  </si>
  <si>
    <t>Unterhalt</t>
  </si>
  <si>
    <t>Einsparung</t>
  </si>
  <si>
    <t xml:space="preserve">   Aufteilung Elektrizität</t>
  </si>
  <si>
    <t>Einspar.</t>
  </si>
  <si>
    <t>Bedien.-</t>
  </si>
  <si>
    <t>(inkl. Einspar.</t>
  </si>
  <si>
    <t>über die</t>
  </si>
  <si>
    <t>Investitions-</t>
  </si>
  <si>
    <t>Anteil</t>
  </si>
  <si>
    <t>UH-Kosten</t>
  </si>
  <si>
    <t>Zusätzl. W+B,UH-Kosten</t>
  </si>
  <si>
    <t>Kapitalkosten</t>
  </si>
  <si>
    <t>Heutige Erträge (Fr.)</t>
  </si>
  <si>
    <t>Mittlere Erträge über ND</t>
  </si>
  <si>
    <t>Heutige Erträge</t>
  </si>
  <si>
    <t>Mittlere Erträge über Nutzungsdauer</t>
  </si>
  <si>
    <t>Total Wärme</t>
  </si>
  <si>
    <t>Grundgebühren</t>
  </si>
  <si>
    <t>Mittelwertfkt.</t>
  </si>
  <si>
    <t>Mittlere</t>
  </si>
  <si>
    <t>(ND)</t>
  </si>
  <si>
    <t>(UH)</t>
  </si>
  <si>
    <t>HT Wi</t>
  </si>
  <si>
    <t>NT Wi</t>
  </si>
  <si>
    <t>HT So</t>
  </si>
  <si>
    <t>NT So</t>
  </si>
  <si>
    <t>(Nutzenergie)</t>
  </si>
  <si>
    <t>Grd.gebühr.)</t>
  </si>
  <si>
    <t>ND</t>
  </si>
  <si>
    <t>Elektr.</t>
  </si>
  <si>
    <t>Heute</t>
  </si>
  <si>
    <t>Kap.zins</t>
  </si>
  <si>
    <t>Mittlere Kosten</t>
  </si>
  <si>
    <t xml:space="preserve">Investition </t>
  </si>
  <si>
    <t>Annuität</t>
  </si>
  <si>
    <t>Mittlere/heutige</t>
  </si>
  <si>
    <t>Anteil %</t>
  </si>
  <si>
    <t>Total (heute)</t>
  </si>
  <si>
    <t>Total EL</t>
  </si>
  <si>
    <t>Anteil W.erzeugung</t>
  </si>
  <si>
    <t>Annahme:</t>
  </si>
  <si>
    <t>Heutige Energieerträge</t>
  </si>
  <si>
    <t>Mittlere Energieerträge</t>
  </si>
  <si>
    <t xml:space="preserve">Mittlere </t>
  </si>
  <si>
    <t>Jahreskosten</t>
  </si>
  <si>
    <t>[Jahre]</t>
  </si>
  <si>
    <t>[Fr.]</t>
  </si>
  <si>
    <t>[kWh/a]</t>
  </si>
  <si>
    <t xml:space="preserve">             (Total 100%, Verteil. geschätzt)</t>
  </si>
  <si>
    <t xml:space="preserve">[kWh/a] </t>
  </si>
  <si>
    <t>[Fr./a]</t>
  </si>
  <si>
    <t xml:space="preserve">               [Rp./kWh]</t>
  </si>
  <si>
    <t>(Total)</t>
  </si>
  <si>
    <t>Verbrauch</t>
  </si>
  <si>
    <t xml:space="preserve">M.wertfkt. </t>
  </si>
  <si>
    <t>Mittl. Erträge</t>
  </si>
  <si>
    <t>M.wertfkt.</t>
  </si>
  <si>
    <t>Verbrauch (Nutz)</t>
  </si>
  <si>
    <t>Verbrauch (End)</t>
  </si>
  <si>
    <t>Totale Endenergie</t>
  </si>
  <si>
    <t xml:space="preserve">Total 1 </t>
  </si>
  <si>
    <t xml:space="preserve">Total 2 </t>
  </si>
  <si>
    <t xml:space="preserve">Total 3 </t>
  </si>
  <si>
    <t xml:space="preserve">Total 4 </t>
  </si>
  <si>
    <t xml:space="preserve">Total 5 </t>
  </si>
  <si>
    <t>Total 6</t>
  </si>
  <si>
    <t xml:space="preserve">Total 7 </t>
  </si>
  <si>
    <t xml:space="preserve">Total 8 </t>
  </si>
  <si>
    <t>Wärme + Elektr.</t>
  </si>
  <si>
    <t>Jahreserträge</t>
  </si>
  <si>
    <t>(UH+Kap.- Einsp. Grd.geb.)</t>
  </si>
  <si>
    <t>[Rp/kWh]</t>
  </si>
  <si>
    <t>-</t>
  </si>
  <si>
    <t xml:space="preserve">TOTAL </t>
  </si>
  <si>
    <t xml:space="preserve">    Investitionsausgaben</t>
  </si>
  <si>
    <t>E.Kosten-</t>
  </si>
  <si>
    <t>Aequivalenter</t>
  </si>
  <si>
    <t xml:space="preserve"> Elektrizität </t>
  </si>
  <si>
    <t>Energiepreis</t>
  </si>
  <si>
    <t>Grundgebühr.)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</si>
</sst>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dd/mm/yy"/>
    <numFmt numFmtId="165" formatCode="0.0\ &quot;%&quot;"/>
    <numFmt numFmtId="166" formatCode="0.0"/>
    <numFmt numFmtId="167" formatCode="0&quot;%&quot;"/>
    <numFmt numFmtId="168" formatCode="0.0&quot;%)&quot;"/>
    <numFmt numFmtId="169" formatCode="0.0&quot;%&quot;"/>
    <numFmt numFmtId="170" formatCode="0.000"/>
    <numFmt numFmtId="171" formatCode="0&quot;*&quot;"/>
    <numFmt numFmtId="172" formatCode="0&quot;%*&quot;"/>
    <numFmt numFmtId="173" formatCode="0.0&quot;*&quot;"/>
    <numFmt numFmtId="174" formatCode="0.0000"/>
    <numFmt numFmtId="175" formatCode="0.000\ &quot;Fr./kWh&quot;"/>
  </numFmts>
  <fonts count="31" x14ac:knownFonts="1">
    <font>
      <sz val="10"/>
      <name val="MS Sans Serif"/>
    </font>
    <font>
      <sz val="10"/>
      <name val="MS Sans Serif"/>
    </font>
    <font>
      <sz val="8"/>
      <name val="MS Sans Serif"/>
    </font>
    <font>
      <sz val="10"/>
      <color indexed="8"/>
      <name val="MS Sans Serif"/>
    </font>
    <font>
      <b/>
      <sz val="20"/>
      <color indexed="9"/>
      <name val="MS Sans Serif"/>
    </font>
    <font>
      <sz val="10"/>
      <color indexed="9"/>
      <name val="MS Sans Serif"/>
    </font>
    <font>
      <b/>
      <sz val="15"/>
      <color indexed="9"/>
      <name val="MS Sans Serif"/>
    </font>
    <font>
      <b/>
      <sz val="10"/>
      <name val="MS Sans Serif"/>
    </font>
    <font>
      <sz val="10"/>
      <color indexed="18"/>
      <name val="MS Sans Serif"/>
    </font>
    <font>
      <sz val="10"/>
      <color indexed="12"/>
      <name val="MS Sans Serif"/>
    </font>
    <font>
      <b/>
      <sz val="12"/>
      <name val="MS Sans Serif"/>
    </font>
    <font>
      <b/>
      <sz val="10"/>
      <color indexed="8"/>
      <name val="MS Sans Serif"/>
    </font>
    <font>
      <sz val="8"/>
      <color indexed="12"/>
      <name val="MS Sans Serif"/>
    </font>
    <font>
      <sz val="8"/>
      <color indexed="9"/>
      <name val="MS Sans Serif"/>
    </font>
    <font>
      <b/>
      <sz val="14"/>
      <name val="MS Sans Serif"/>
    </font>
    <font>
      <b/>
      <sz val="8"/>
      <name val="MS Sans Serif"/>
    </font>
    <font>
      <sz val="8"/>
      <color indexed="10"/>
      <name val="MS Sans Serif"/>
    </font>
    <font>
      <b/>
      <sz val="8"/>
      <color indexed="8"/>
      <name val="MS Sans Serif"/>
    </font>
    <font>
      <sz val="8"/>
      <color indexed="8"/>
      <name val="MS Sans Serif"/>
    </font>
    <font>
      <sz val="6"/>
      <name val="MS Sans Serif"/>
    </font>
    <font>
      <sz val="8"/>
      <color indexed="18"/>
      <name val="MS Sans Serif"/>
    </font>
    <font>
      <sz val="6"/>
      <color indexed="16"/>
      <name val="MS Sans Serif"/>
    </font>
    <font>
      <sz val="5"/>
      <name val="MS Sans Serif"/>
    </font>
    <font>
      <b/>
      <sz val="8"/>
      <color indexed="9"/>
      <name val="MS Sans Serif"/>
    </font>
    <font>
      <b/>
      <sz val="6"/>
      <name val="MS Sans Serif"/>
    </font>
    <font>
      <sz val="6"/>
      <color indexed="9"/>
      <name val="MS Sans Serif"/>
    </font>
    <font>
      <sz val="4"/>
      <name val="MS Sans Serif"/>
    </font>
    <font>
      <b/>
      <sz val="6"/>
      <color indexed="9"/>
      <name val="MS Sans Serif"/>
    </font>
    <font>
      <i/>
      <sz val="8"/>
      <color indexed="9"/>
      <name val="MS Sans Serif"/>
    </font>
    <font>
      <b/>
      <sz val="8"/>
      <color indexed="10"/>
      <name val="MS Sans Serif"/>
    </font>
    <font>
      <sz val="6"/>
      <color indexed="18"/>
      <name val="MS Sans Serif"/>
    </font>
  </fonts>
  <fills count="5">
    <fill>
      <patternFill patternType="none"/>
    </fill>
    <fill>
      <patternFill patternType="gray125"/>
    </fill>
    <fill>
      <patternFill patternType="solid">
        <fgColor indexed="8"/>
      </patternFill>
    </fill>
    <fill>
      <patternFill patternType="gray0625">
        <fgColor indexed="22"/>
      </patternFill>
    </fill>
    <fill>
      <patternFill patternType="solid">
        <fgColor indexed="9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 style="medium">
        <color indexed="10"/>
      </left>
      <right/>
      <top/>
      <bottom/>
      <diagonal/>
    </border>
    <border>
      <left style="thick">
        <color indexed="10"/>
      </left>
      <right/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2">
    <xf numFmtId="0" fontId="0" fillId="0" borderId="0" xfId="0"/>
    <xf numFmtId="0" fontId="2" fillId="0" borderId="0" xfId="0" applyFont="1" applyAlignment="1" applyProtection="1">
      <alignment horizontal="left" vertical="top"/>
    </xf>
    <xf numFmtId="0" fontId="0" fillId="0" borderId="0" xfId="0" applyProtection="1"/>
    <xf numFmtId="0" fontId="1" fillId="0" borderId="0" xfId="0" applyFont="1" applyProtection="1"/>
    <xf numFmtId="0" fontId="3" fillId="0" borderId="0" xfId="0" applyFont="1" applyProtection="1"/>
    <xf numFmtId="0" fontId="1" fillId="0" borderId="0" xfId="0" applyFont="1" applyProtection="1">
      <protection hidden="1"/>
    </xf>
    <xf numFmtId="0" fontId="4" fillId="2" borderId="0" xfId="0" applyFont="1" applyFill="1" applyProtection="1">
      <protection locked="0"/>
    </xf>
    <xf numFmtId="0" fontId="5" fillId="2" borderId="0" xfId="0" applyFont="1" applyFill="1" applyProtection="1"/>
    <xf numFmtId="0" fontId="1" fillId="2" borderId="0" xfId="0" applyFont="1" applyFill="1" applyProtection="1"/>
    <xf numFmtId="0" fontId="6" fillId="2" borderId="0" xfId="0" applyFont="1" applyFill="1" applyProtection="1"/>
    <xf numFmtId="0" fontId="7" fillId="0" borderId="0" xfId="0" applyFont="1" applyProtection="1"/>
    <xf numFmtId="0" fontId="8" fillId="3" borderId="0" xfId="0" applyFont="1" applyFill="1" applyProtection="1">
      <protection locked="0"/>
    </xf>
    <xf numFmtId="0" fontId="8" fillId="3" borderId="0" xfId="0" applyFont="1" applyFill="1" applyProtection="1"/>
    <xf numFmtId="0" fontId="9" fillId="0" borderId="0" xfId="0" applyFont="1" applyProtection="1"/>
    <xf numFmtId="0" fontId="8" fillId="3" borderId="0" xfId="0" applyFont="1" applyFill="1" applyAlignment="1" applyProtection="1">
      <alignment vertical="top"/>
      <protection locked="0"/>
    </xf>
    <xf numFmtId="0" fontId="5" fillId="0" borderId="0" xfId="0" applyFont="1" applyProtection="1">
      <protection hidden="1"/>
    </xf>
    <xf numFmtId="0" fontId="3" fillId="0" borderId="0" xfId="0" applyFont="1" applyProtection="1">
      <protection hidden="1"/>
    </xf>
    <xf numFmtId="164" fontId="8" fillId="3" borderId="0" xfId="0" applyNumberFormat="1" applyFont="1" applyFill="1" applyAlignment="1" applyProtection="1">
      <alignment horizontal="left"/>
      <protection locked="0"/>
    </xf>
    <xf numFmtId="0" fontId="10" fillId="0" borderId="0" xfId="0" applyFont="1" applyProtection="1"/>
    <xf numFmtId="0" fontId="6" fillId="0" borderId="0" xfId="0" applyFont="1" applyProtection="1"/>
    <xf numFmtId="0" fontId="5" fillId="0" borderId="0" xfId="0" applyFont="1" applyProtection="1"/>
    <xf numFmtId="0" fontId="11" fillId="0" borderId="0" xfId="0" applyFont="1" applyProtection="1"/>
    <xf numFmtId="0" fontId="3" fillId="3" borderId="0" xfId="0" applyFont="1" applyFill="1" applyProtection="1"/>
    <xf numFmtId="0" fontId="8" fillId="0" borderId="0" xfId="0" applyFont="1" applyFill="1" applyProtection="1"/>
    <xf numFmtId="0" fontId="1" fillId="0" borderId="0" xfId="0" applyFont="1" applyFill="1" applyProtection="1"/>
    <xf numFmtId="0" fontId="12" fillId="0" borderId="0" xfId="0" applyFont="1" applyProtection="1"/>
    <xf numFmtId="0" fontId="13" fillId="2" borderId="0" xfId="0" applyFont="1" applyFill="1" applyBorder="1" applyProtection="1"/>
    <xf numFmtId="0" fontId="2" fillId="0" borderId="0" xfId="0" applyFont="1" applyProtection="1"/>
    <xf numFmtId="0" fontId="14" fillId="0" borderId="0" xfId="0" applyFont="1" applyProtection="1"/>
    <xf numFmtId="0" fontId="2" fillId="0" borderId="0" xfId="0" applyFont="1" applyBorder="1" applyProtection="1"/>
    <xf numFmtId="0" fontId="0" fillId="0" borderId="1" xfId="0" applyBorder="1" applyProtection="1"/>
    <xf numFmtId="0" fontId="15" fillId="0" borderId="2" xfId="0" applyFont="1" applyBorder="1" applyProtection="1"/>
    <xf numFmtId="0" fontId="2" fillId="0" borderId="2" xfId="0" applyFont="1" applyFill="1" applyBorder="1" applyProtection="1"/>
    <xf numFmtId="0" fontId="0" fillId="0" borderId="2" xfId="0" applyBorder="1" applyProtection="1"/>
    <xf numFmtId="0" fontId="3" fillId="0" borderId="3" xfId="0" applyFont="1" applyBorder="1" applyProtection="1"/>
    <xf numFmtId="165" fontId="15" fillId="0" borderId="2" xfId="0" applyNumberFormat="1" applyFont="1" applyFill="1" applyBorder="1" applyAlignment="1" applyProtection="1">
      <alignment horizontal="center"/>
    </xf>
    <xf numFmtId="0" fontId="5" fillId="0" borderId="4" xfId="0" applyFont="1" applyBorder="1" applyProtection="1">
      <protection hidden="1"/>
    </xf>
    <xf numFmtId="0" fontId="0" fillId="0" borderId="0" xfId="0" applyProtection="1">
      <protection hidden="1"/>
    </xf>
    <xf numFmtId="0" fontId="0" fillId="0" borderId="4" xfId="0" applyBorder="1" applyProtection="1"/>
    <xf numFmtId="0" fontId="15" fillId="0" borderId="5" xfId="0" applyFont="1" applyBorder="1" applyProtection="1"/>
    <xf numFmtId="0" fontId="1" fillId="0" borderId="5" xfId="0" applyFont="1" applyFill="1" applyBorder="1" applyProtection="1"/>
    <xf numFmtId="0" fontId="0" fillId="0" borderId="5" xfId="0" applyBorder="1" applyProtection="1"/>
    <xf numFmtId="0" fontId="3" fillId="0" borderId="6" xfId="0" applyFont="1" applyBorder="1" applyProtection="1"/>
    <xf numFmtId="165" fontId="16" fillId="0" borderId="5" xfId="0" applyNumberFormat="1" applyFont="1" applyFill="1" applyBorder="1" applyAlignment="1" applyProtection="1">
      <alignment horizontal="center"/>
      <protection locked="0"/>
    </xf>
    <xf numFmtId="0" fontId="15" fillId="0" borderId="0" xfId="0" applyFont="1" applyBorder="1" applyProtection="1"/>
    <xf numFmtId="0" fontId="1" fillId="0" borderId="0" xfId="0" applyFont="1" applyFill="1" applyBorder="1" applyProtection="1"/>
    <xf numFmtId="0" fontId="0" fillId="0" borderId="0" xfId="0" applyBorder="1" applyProtection="1"/>
    <xf numFmtId="0" fontId="3" fillId="0" borderId="7" xfId="0" applyFont="1" applyBorder="1" applyProtection="1"/>
    <xf numFmtId="165" fontId="16" fillId="0" borderId="0" xfId="0" applyNumberFormat="1" applyFont="1" applyFill="1" applyBorder="1" applyAlignment="1" applyProtection="1">
      <alignment horizontal="center"/>
      <protection locked="0"/>
    </xf>
    <xf numFmtId="0" fontId="0" fillId="0" borderId="8" xfId="0" applyBorder="1" applyProtection="1"/>
    <xf numFmtId="0" fontId="15" fillId="0" borderId="9" xfId="0" applyFont="1" applyBorder="1" applyProtection="1"/>
    <xf numFmtId="0" fontId="1" fillId="0" borderId="9" xfId="0" applyFont="1" applyFill="1" applyBorder="1" applyProtection="1"/>
    <xf numFmtId="0" fontId="0" fillId="0" borderId="9" xfId="0" applyBorder="1" applyProtection="1"/>
    <xf numFmtId="0" fontId="3" fillId="0" borderId="10" xfId="0" applyFont="1" applyBorder="1" applyProtection="1"/>
    <xf numFmtId="165" fontId="16" fillId="0" borderId="11" xfId="0" applyNumberFormat="1" applyFont="1" applyFill="1" applyBorder="1" applyAlignment="1" applyProtection="1">
      <alignment horizontal="center"/>
    </xf>
    <xf numFmtId="0" fontId="15" fillId="0" borderId="12" xfId="0" applyFont="1" applyBorder="1" applyProtection="1"/>
    <xf numFmtId="0" fontId="0" fillId="0" borderId="12" xfId="0" applyBorder="1" applyProtection="1"/>
    <xf numFmtId="0" fontId="0" fillId="0" borderId="12" xfId="0" applyFill="1" applyBorder="1" applyProtection="1"/>
    <xf numFmtId="0" fontId="1" fillId="0" borderId="12" xfId="0" applyFont="1" applyBorder="1" applyProtection="1"/>
    <xf numFmtId="0" fontId="3" fillId="0" borderId="0" xfId="0" applyFont="1" applyBorder="1" applyProtection="1"/>
    <xf numFmtId="0" fontId="1" fillId="0" borderId="0" xfId="0" applyFont="1" applyBorder="1" applyProtection="1"/>
    <xf numFmtId="0" fontId="15" fillId="0" borderId="4" xfId="0" applyFont="1" applyBorder="1" applyProtection="1"/>
    <xf numFmtId="0" fontId="3" fillId="0" borderId="9" xfId="0" applyFont="1" applyBorder="1" applyProtection="1"/>
    <xf numFmtId="0" fontId="15" fillId="0" borderId="13" xfId="0" applyFont="1" applyBorder="1" applyProtection="1"/>
    <xf numFmtId="0" fontId="2" fillId="0" borderId="14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5" xfId="0" applyFont="1" applyBorder="1" applyProtection="1"/>
    <xf numFmtId="0" fontId="17" fillId="0" borderId="4" xfId="0" applyFont="1" applyBorder="1" applyProtection="1"/>
    <xf numFmtId="0" fontId="18" fillId="0" borderId="0" xfId="0" applyFont="1" applyProtection="1"/>
    <xf numFmtId="0" fontId="13" fillId="0" borderId="4" xfId="0" applyFont="1" applyBorder="1" applyProtection="1">
      <protection hidden="1"/>
    </xf>
    <xf numFmtId="0" fontId="2" fillId="0" borderId="0" xfId="0" applyFont="1" applyProtection="1">
      <protection hidden="1"/>
    </xf>
    <xf numFmtId="0" fontId="13" fillId="0" borderId="0" xfId="0" applyFont="1" applyAlignment="1" applyProtection="1">
      <alignment horizontal="center"/>
      <protection hidden="1"/>
    </xf>
    <xf numFmtId="0" fontId="13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19" fillId="0" borderId="0" xfId="0" applyFont="1" applyBorder="1" applyProtection="1"/>
    <xf numFmtId="0" fontId="2" fillId="0" borderId="16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17" fillId="0" borderId="5" xfId="0" applyFont="1" applyBorder="1" applyProtection="1"/>
    <xf numFmtId="0" fontId="18" fillId="0" borderId="5" xfId="0" applyFont="1" applyBorder="1" applyAlignment="1" applyProtection="1">
      <alignment horizontal="center"/>
    </xf>
    <xf numFmtId="0" fontId="2" fillId="0" borderId="16" xfId="0" applyFont="1" applyBorder="1" applyProtection="1"/>
    <xf numFmtId="0" fontId="2" fillId="0" borderId="17" xfId="0" applyFont="1" applyBorder="1" applyAlignment="1" applyProtection="1">
      <alignment horizontal="center" vertical="center"/>
    </xf>
    <xf numFmtId="0" fontId="18" fillId="0" borderId="18" xfId="0" applyFont="1" applyBorder="1" applyAlignment="1" applyProtection="1">
      <alignment horizontal="center"/>
    </xf>
    <xf numFmtId="0" fontId="18" fillId="0" borderId="0" xfId="0" applyFont="1" applyAlignment="1" applyProtection="1">
      <alignment horizontal="center"/>
    </xf>
    <xf numFmtId="0" fontId="19" fillId="0" borderId="0" xfId="0" applyFont="1" applyBorder="1" applyAlignment="1" applyProtection="1">
      <alignment vertical="top"/>
    </xf>
    <xf numFmtId="0" fontId="2" fillId="0" borderId="1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0" fontId="18" fillId="0" borderId="21" xfId="0" applyFont="1" applyBorder="1" applyAlignment="1" applyProtection="1">
      <alignment horizontal="center" vertical="center"/>
    </xf>
    <xf numFmtId="0" fontId="18" fillId="0" borderId="9" xfId="0" applyFont="1" applyBorder="1" applyAlignment="1" applyProtection="1">
      <alignment horizontal="center" vertical="center"/>
    </xf>
    <xf numFmtId="0" fontId="0" fillId="0" borderId="13" xfId="0" applyBorder="1" applyProtection="1"/>
    <xf numFmtId="0" fontId="2" fillId="0" borderId="22" xfId="0" applyFont="1" applyFill="1" applyBorder="1" applyProtection="1"/>
    <xf numFmtId="166" fontId="20" fillId="3" borderId="23" xfId="0" applyNumberFormat="1" applyFont="1" applyFill="1" applyBorder="1" applyAlignment="1" applyProtection="1">
      <alignment horizontal="center"/>
      <protection locked="0"/>
    </xf>
    <xf numFmtId="166" fontId="2" fillId="0" borderId="24" xfId="0" applyNumberFormat="1" applyFont="1" applyBorder="1" applyAlignment="1" applyProtection="1">
      <alignment horizontal="center"/>
    </xf>
    <xf numFmtId="165" fontId="20" fillId="3" borderId="23" xfId="0" applyNumberFormat="1" applyFont="1" applyFill="1" applyBorder="1" applyAlignment="1" applyProtection="1">
      <alignment horizontal="center"/>
      <protection locked="0"/>
    </xf>
    <xf numFmtId="165" fontId="20" fillId="3" borderId="25" xfId="0" applyNumberFormat="1" applyFont="1" applyFill="1" applyBorder="1" applyAlignment="1" applyProtection="1">
      <alignment horizontal="center"/>
      <protection locked="0"/>
    </xf>
    <xf numFmtId="0" fontId="21" fillId="0" borderId="0" xfId="0" applyFont="1" applyProtection="1">
      <protection hidden="1"/>
    </xf>
    <xf numFmtId="0" fontId="2" fillId="0" borderId="5" xfId="0" applyFont="1" applyFill="1" applyBorder="1" applyProtection="1"/>
    <xf numFmtId="0" fontId="0" fillId="3" borderId="4" xfId="0" applyFill="1" applyBorder="1" applyProtection="1"/>
    <xf numFmtId="0" fontId="20" fillId="3" borderId="5" xfId="0" applyFont="1" applyFill="1" applyBorder="1" applyProtection="1">
      <protection locked="0"/>
    </xf>
    <xf numFmtId="0" fontId="2" fillId="0" borderId="4" xfId="0" applyFont="1" applyFill="1" applyBorder="1" applyProtection="1"/>
    <xf numFmtId="0" fontId="20" fillId="3" borderId="0" xfId="0" applyFont="1" applyFill="1" applyBorder="1" applyProtection="1">
      <protection locked="0"/>
    </xf>
    <xf numFmtId="166" fontId="20" fillId="3" borderId="16" xfId="0" applyNumberFormat="1" applyFont="1" applyFill="1" applyBorder="1" applyAlignment="1" applyProtection="1">
      <alignment horizontal="center"/>
      <protection locked="0"/>
    </xf>
    <xf numFmtId="166" fontId="2" fillId="0" borderId="26" xfId="0" applyNumberFormat="1" applyFont="1" applyBorder="1" applyAlignment="1" applyProtection="1">
      <alignment horizontal="center"/>
    </xf>
    <xf numFmtId="165" fontId="20" fillId="3" borderId="16" xfId="0" applyNumberFormat="1" applyFont="1" applyFill="1" applyBorder="1" applyAlignment="1" applyProtection="1">
      <alignment horizontal="center"/>
      <protection locked="0"/>
    </xf>
    <xf numFmtId="165" fontId="20" fillId="3" borderId="27" xfId="0" applyNumberFormat="1" applyFont="1" applyFill="1" applyBorder="1" applyAlignment="1" applyProtection="1">
      <alignment horizontal="center"/>
      <protection locked="0"/>
    </xf>
    <xf numFmtId="0" fontId="0" fillId="0" borderId="28" xfId="0" applyBorder="1" applyProtection="1"/>
    <xf numFmtId="0" fontId="2" fillId="3" borderId="11" xfId="0" applyFont="1" applyFill="1" applyBorder="1" applyProtection="1"/>
    <xf numFmtId="0" fontId="2" fillId="3" borderId="29" xfId="0" applyFont="1" applyFill="1" applyBorder="1" applyProtection="1"/>
    <xf numFmtId="0" fontId="2" fillId="0" borderId="29" xfId="0" applyFont="1" applyBorder="1" applyProtection="1"/>
    <xf numFmtId="0" fontId="2" fillId="3" borderId="30" xfId="0" applyFont="1" applyFill="1" applyBorder="1" applyProtection="1"/>
    <xf numFmtId="0" fontId="0" fillId="0" borderId="0" xfId="0" applyBorder="1" applyProtection="1"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1" fillId="0" borderId="0" xfId="0" applyFont="1" applyBorder="1" applyProtection="1">
      <protection hidden="1"/>
    </xf>
    <xf numFmtId="0" fontId="3" fillId="0" borderId="0" xfId="0" applyFont="1" applyBorder="1" applyProtection="1">
      <protection hidden="1"/>
    </xf>
    <xf numFmtId="0" fontId="21" fillId="0" borderId="0" xfId="0" applyFont="1" applyBorder="1" applyAlignment="1" applyProtection="1">
      <alignment vertical="top"/>
      <protection hidden="1"/>
    </xf>
    <xf numFmtId="0" fontId="5" fillId="0" borderId="0" xfId="0" applyFont="1" applyBorder="1" applyProtection="1">
      <protection hidden="1"/>
    </xf>
    <xf numFmtId="0" fontId="1" fillId="0" borderId="31" xfId="0" applyFont="1" applyBorder="1" applyProtection="1">
      <protection hidden="1"/>
    </xf>
    <xf numFmtId="0" fontId="7" fillId="0" borderId="32" xfId="0" applyFont="1" applyBorder="1" applyProtection="1">
      <protection hidden="1"/>
    </xf>
    <xf numFmtId="0" fontId="1" fillId="0" borderId="32" xfId="0" applyFont="1" applyBorder="1" applyProtection="1">
      <protection hidden="1"/>
    </xf>
    <xf numFmtId="0" fontId="5" fillId="0" borderId="33" xfId="0" applyFont="1" applyBorder="1" applyProtection="1">
      <protection hidden="1"/>
    </xf>
    <xf numFmtId="0" fontId="1" fillId="0" borderId="34" xfId="0" applyFont="1" applyBorder="1" applyProtection="1">
      <protection hidden="1"/>
    </xf>
    <xf numFmtId="0" fontId="2" fillId="0" borderId="0" xfId="0" applyFont="1" applyBorder="1" applyProtection="1">
      <protection hidden="1"/>
    </xf>
    <xf numFmtId="0" fontId="1" fillId="0" borderId="35" xfId="0" applyFont="1" applyBorder="1" applyProtection="1">
      <protection hidden="1"/>
    </xf>
    <xf numFmtId="0" fontId="1" fillId="0" borderId="36" xfId="0" applyFont="1" applyBorder="1" applyProtection="1">
      <protection hidden="1"/>
    </xf>
    <xf numFmtId="0" fontId="19" fillId="0" borderId="0" xfId="0" applyFont="1" applyProtection="1"/>
    <xf numFmtId="164" fontId="22" fillId="0" borderId="0" xfId="0" applyNumberFormat="1" applyFont="1" applyAlignment="1" applyProtection="1">
      <alignment horizontal="center"/>
    </xf>
    <xf numFmtId="0" fontId="5" fillId="0" borderId="37" xfId="0" applyFont="1" applyFill="1" applyBorder="1" applyProtection="1">
      <protection hidden="1"/>
    </xf>
    <xf numFmtId="0" fontId="13" fillId="0" borderId="37" xfId="0" applyFont="1" applyFill="1" applyBorder="1" applyProtection="1">
      <protection hidden="1"/>
    </xf>
    <xf numFmtId="0" fontId="23" fillId="0" borderId="37" xfId="0" applyFont="1" applyFill="1" applyBorder="1" applyProtection="1">
      <protection hidden="1"/>
    </xf>
    <xf numFmtId="3" fontId="5" fillId="0" borderId="37" xfId="0" applyNumberFormat="1" applyFont="1" applyFill="1" applyBorder="1" applyProtection="1">
      <protection hidden="1"/>
    </xf>
    <xf numFmtId="0" fontId="2" fillId="0" borderId="0" xfId="0" applyFont="1" applyAlignment="1" applyProtection="1">
      <alignment horizontal="right"/>
    </xf>
    <xf numFmtId="168" fontId="2" fillId="0" borderId="0" xfId="0" applyNumberFormat="1" applyFont="1" applyAlignment="1" applyProtection="1">
      <alignment horizontal="center"/>
    </xf>
    <xf numFmtId="0" fontId="23" fillId="0" borderId="37" xfId="0" applyFont="1" applyFill="1" applyBorder="1" applyAlignment="1" applyProtection="1">
      <alignment horizontal="center"/>
      <protection hidden="1"/>
    </xf>
    <xf numFmtId="0" fontId="1" fillId="0" borderId="1" xfId="0" applyFont="1" applyBorder="1" applyProtection="1"/>
    <xf numFmtId="0" fontId="1" fillId="0" borderId="38" xfId="0" applyFont="1" applyBorder="1" applyProtection="1"/>
    <xf numFmtId="0" fontId="1" fillId="0" borderId="39" xfId="0" applyFont="1" applyBorder="1" applyProtection="1"/>
    <xf numFmtId="0" fontId="1" fillId="0" borderId="40" xfId="0" applyFont="1" applyBorder="1" applyProtection="1"/>
    <xf numFmtId="0" fontId="1" fillId="0" borderId="41" xfId="0" applyFont="1" applyBorder="1" applyProtection="1"/>
    <xf numFmtId="0" fontId="19" fillId="0" borderId="42" xfId="0" applyFont="1" applyBorder="1" applyProtection="1"/>
    <xf numFmtId="0" fontId="19" fillId="0" borderId="38" xfId="0" applyFont="1" applyBorder="1" applyProtection="1"/>
    <xf numFmtId="0" fontId="1" fillId="0" borderId="43" xfId="0" applyFont="1" applyBorder="1" applyProtection="1"/>
    <xf numFmtId="0" fontId="0" fillId="0" borderId="44" xfId="0" applyBorder="1" applyProtection="1"/>
    <xf numFmtId="0" fontId="15" fillId="0" borderId="4" xfId="0" applyFont="1" applyBorder="1" applyAlignment="1" applyProtection="1">
      <alignment horizontal="center"/>
    </xf>
    <xf numFmtId="0" fontId="15" fillId="0" borderId="16" xfId="0" applyFont="1" applyBorder="1" applyProtection="1"/>
    <xf numFmtId="0" fontId="15" fillId="0" borderId="18" xfId="0" applyFont="1" applyBorder="1" applyAlignment="1" applyProtection="1">
      <alignment horizontal="center"/>
    </xf>
    <xf numFmtId="0" fontId="15" fillId="0" borderId="18" xfId="0" applyFont="1" applyBorder="1" applyProtection="1"/>
    <xf numFmtId="0" fontId="15" fillId="0" borderId="9" xfId="0" applyFont="1" applyBorder="1" applyAlignment="1" applyProtection="1">
      <alignment horizontal="left"/>
    </xf>
    <xf numFmtId="0" fontId="15" fillId="0" borderId="9" xfId="0" applyFont="1" applyBorder="1" applyAlignment="1" applyProtection="1">
      <alignment horizontal="center"/>
    </xf>
    <xf numFmtId="0" fontId="15" fillId="0" borderId="16" xfId="0" applyFont="1" applyBorder="1" applyAlignment="1" applyProtection="1">
      <alignment horizontal="center"/>
    </xf>
    <xf numFmtId="0" fontId="15" fillId="0" borderId="45" xfId="0" applyFont="1" applyBorder="1" applyAlignment="1" applyProtection="1">
      <alignment horizontal="center"/>
    </xf>
    <xf numFmtId="0" fontId="24" fillId="0" borderId="46" xfId="0" applyFont="1" applyBorder="1" applyAlignment="1" applyProtection="1">
      <alignment horizontal="center"/>
    </xf>
    <xf numFmtId="0" fontId="24" fillId="0" borderId="16" xfId="0" applyFont="1" applyBorder="1" applyAlignment="1" applyProtection="1">
      <alignment horizontal="center"/>
    </xf>
    <xf numFmtId="0" fontId="15" fillId="0" borderId="47" xfId="0" applyFont="1" applyBorder="1" applyAlignment="1" applyProtection="1">
      <alignment horizontal="center"/>
    </xf>
    <xf numFmtId="0" fontId="24" fillId="0" borderId="7" xfId="0" applyFont="1" applyBorder="1" applyProtection="1"/>
    <xf numFmtId="0" fontId="19" fillId="0" borderId="48" xfId="0" applyFont="1" applyBorder="1" applyProtection="1"/>
    <xf numFmtId="0" fontId="19" fillId="0" borderId="0" xfId="0" applyFont="1" applyBorder="1" applyProtection="1">
      <protection hidden="1"/>
    </xf>
    <xf numFmtId="175" fontId="23" fillId="0" borderId="37" xfId="0" applyNumberFormat="1" applyFont="1" applyFill="1" applyBorder="1" applyAlignment="1" applyProtection="1">
      <alignment horizontal="center" vertical="center"/>
      <protection hidden="1"/>
    </xf>
    <xf numFmtId="1" fontId="25" fillId="0" borderId="37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Font="1" applyBorder="1" applyProtection="1"/>
    <xf numFmtId="0" fontId="15" fillId="0" borderId="0" xfId="0" applyFont="1" applyBorder="1" applyAlignment="1" applyProtection="1">
      <alignment horizontal="center"/>
    </xf>
    <xf numFmtId="0" fontId="15" fillId="0" borderId="7" xfId="0" applyFont="1" applyBorder="1" applyAlignment="1" applyProtection="1">
      <alignment horizontal="center"/>
    </xf>
    <xf numFmtId="0" fontId="24" fillId="0" borderId="6" xfId="0" applyFont="1" applyBorder="1" applyProtection="1"/>
    <xf numFmtId="0" fontId="19" fillId="0" borderId="49" xfId="0" applyFont="1" applyBorder="1" applyProtection="1"/>
    <xf numFmtId="170" fontId="23" fillId="0" borderId="37" xfId="0" applyNumberFormat="1" applyFont="1" applyFill="1" applyBorder="1" applyAlignment="1" applyProtection="1">
      <alignment horizontal="center" vertical="center"/>
      <protection hidden="1"/>
    </xf>
    <xf numFmtId="169" fontId="23" fillId="0" borderId="37" xfId="0" applyNumberFormat="1" applyFont="1" applyFill="1" applyBorder="1" applyAlignment="1" applyProtection="1">
      <alignment horizontal="center" vertical="center"/>
      <protection hidden="1"/>
    </xf>
    <xf numFmtId="0" fontId="25" fillId="0" borderId="37" xfId="0" applyFont="1" applyFill="1" applyBorder="1" applyProtection="1">
      <protection hidden="1"/>
    </xf>
    <xf numFmtId="0" fontId="15" fillId="0" borderId="50" xfId="0" applyFont="1" applyBorder="1" applyAlignment="1" applyProtection="1">
      <alignment horizontal="center"/>
    </xf>
    <xf numFmtId="0" fontId="15" fillId="0" borderId="51" xfId="0" applyFont="1" applyBorder="1" applyAlignment="1" applyProtection="1">
      <alignment horizontal="center"/>
    </xf>
    <xf numFmtId="0" fontId="15" fillId="0" borderId="5" xfId="0" applyFont="1" applyBorder="1" applyAlignment="1" applyProtection="1">
      <alignment horizontal="center"/>
    </xf>
    <xf numFmtId="0" fontId="24" fillId="0" borderId="52" xfId="0" applyFont="1" applyBorder="1" applyProtection="1"/>
    <xf numFmtId="0" fontId="26" fillId="0" borderId="46" xfId="0" applyFont="1" applyBorder="1" applyAlignment="1" applyProtection="1">
      <alignment horizontal="center"/>
    </xf>
    <xf numFmtId="0" fontId="19" fillId="0" borderId="45" xfId="0" applyFont="1" applyBorder="1" applyAlignment="1" applyProtection="1">
      <alignment horizontal="center"/>
    </xf>
    <xf numFmtId="0" fontId="0" fillId="0" borderId="48" xfId="0" applyBorder="1" applyProtection="1"/>
    <xf numFmtId="169" fontId="13" fillId="0" borderId="37" xfId="0" applyNumberFormat="1" applyFont="1" applyFill="1" applyBorder="1" applyAlignment="1" applyProtection="1">
      <alignment horizontal="center" vertical="center"/>
      <protection hidden="1"/>
    </xf>
    <xf numFmtId="0" fontId="13" fillId="0" borderId="37" xfId="0" applyFont="1" applyFill="1" applyBorder="1" applyAlignment="1" applyProtection="1">
      <alignment horizontal="center"/>
      <protection hidden="1"/>
    </xf>
    <xf numFmtId="0" fontId="15" fillId="0" borderId="53" xfId="0" applyFont="1" applyBorder="1" applyAlignment="1" applyProtection="1">
      <alignment horizontal="center"/>
    </xf>
    <xf numFmtId="0" fontId="19" fillId="0" borderId="53" xfId="0" applyFont="1" applyBorder="1" applyAlignment="1" applyProtection="1">
      <alignment horizontal="center"/>
    </xf>
    <xf numFmtId="0" fontId="24" fillId="0" borderId="53" xfId="0" applyFont="1" applyBorder="1" applyAlignment="1" applyProtection="1">
      <alignment horizontal="center"/>
    </xf>
    <xf numFmtId="0" fontId="24" fillId="0" borderId="18" xfId="0" applyFont="1" applyBorder="1" applyAlignment="1" applyProtection="1">
      <alignment horizontal="center"/>
    </xf>
    <xf numFmtId="0" fontId="19" fillId="0" borderId="16" xfId="0" applyFont="1" applyBorder="1" applyAlignment="1" applyProtection="1">
      <alignment horizontal="center"/>
    </xf>
    <xf numFmtId="0" fontId="0" fillId="0" borderId="7" xfId="0" applyBorder="1"/>
    <xf numFmtId="0" fontId="19" fillId="0" borderId="46" xfId="0" applyFont="1" applyBorder="1" applyAlignment="1" applyProtection="1">
      <alignment horizontal="center"/>
    </xf>
    <xf numFmtId="0" fontId="26" fillId="0" borderId="46" xfId="0" applyFont="1" applyBorder="1" applyAlignment="1" applyProtection="1">
      <alignment horizontal="center" vertical="top"/>
    </xf>
    <xf numFmtId="0" fontId="24" fillId="0" borderId="45" xfId="0" applyFont="1" applyBorder="1" applyAlignment="1" applyProtection="1">
      <alignment horizontal="center"/>
    </xf>
    <xf numFmtId="0" fontId="24" fillId="0" borderId="48" xfId="0" applyFont="1" applyBorder="1" applyAlignment="1" applyProtection="1">
      <alignment horizontal="center"/>
    </xf>
    <xf numFmtId="0" fontId="24" fillId="0" borderId="0" xfId="0" applyFont="1" applyBorder="1" applyAlignment="1" applyProtection="1">
      <alignment horizontal="center"/>
      <protection hidden="1"/>
    </xf>
    <xf numFmtId="3" fontId="27" fillId="0" borderId="37" xfId="0" applyNumberFormat="1" applyFont="1" applyFill="1" applyBorder="1" applyAlignment="1" applyProtection="1">
      <alignment horizontal="left"/>
      <protection hidden="1"/>
    </xf>
    <xf numFmtId="0" fontId="27" fillId="0" borderId="37" xfId="0" applyFont="1" applyFill="1" applyBorder="1" applyAlignment="1" applyProtection="1">
      <alignment horizontal="left"/>
      <protection hidden="1"/>
    </xf>
    <xf numFmtId="3" fontId="23" fillId="0" borderId="37" xfId="0" applyNumberFormat="1" applyFont="1" applyFill="1" applyBorder="1" applyProtection="1"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2" fillId="0" borderId="53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9" fillId="0" borderId="54" xfId="0" applyFont="1" applyBorder="1" applyAlignment="1" applyProtection="1">
      <alignment horizontal="left"/>
    </xf>
    <xf numFmtId="0" fontId="19" fillId="0" borderId="0" xfId="0" applyFont="1" applyBorder="1" applyAlignment="1" applyProtection="1">
      <alignment horizontal="center"/>
    </xf>
    <xf numFmtId="0" fontId="2" fillId="0" borderId="45" xfId="0" applyFont="1" applyBorder="1" applyAlignment="1" applyProtection="1">
      <alignment horizontal="center"/>
    </xf>
    <xf numFmtId="0" fontId="2" fillId="0" borderId="47" xfId="0" applyFont="1" applyBorder="1" applyAlignment="1" applyProtection="1">
      <alignment horizontal="center"/>
    </xf>
    <xf numFmtId="0" fontId="19" fillId="0" borderId="55" xfId="0" applyFont="1" applyBorder="1" applyAlignment="1" applyProtection="1">
      <alignment horizontal="center"/>
    </xf>
    <xf numFmtId="0" fontId="19" fillId="0" borderId="0" xfId="0" applyFont="1" applyBorder="1" applyAlignment="1" applyProtection="1">
      <alignment horizontal="center"/>
      <protection hidden="1"/>
    </xf>
    <xf numFmtId="174" fontId="23" fillId="0" borderId="37" xfId="0" applyNumberFormat="1" applyFont="1" applyFill="1" applyBorder="1" applyAlignment="1" applyProtection="1">
      <alignment horizontal="center" vertical="center"/>
      <protection hidden="1"/>
    </xf>
    <xf numFmtId="0" fontId="27" fillId="0" borderId="37" xfId="0" applyFont="1" applyFill="1" applyBorder="1" applyProtection="1">
      <protection hidden="1"/>
    </xf>
    <xf numFmtId="0" fontId="25" fillId="0" borderId="37" xfId="0" applyFont="1" applyFill="1" applyBorder="1" applyAlignment="1" applyProtection="1">
      <alignment horizontal="center" vertical="center"/>
      <protection hidden="1"/>
    </xf>
    <xf numFmtId="0" fontId="28" fillId="0" borderId="37" xfId="0" applyFont="1" applyFill="1" applyBorder="1" applyAlignment="1" applyProtection="1">
      <alignment horizontal="center"/>
      <protection hidden="1"/>
    </xf>
    <xf numFmtId="0" fontId="29" fillId="0" borderId="37" xfId="0" applyFont="1" applyFill="1" applyBorder="1" applyAlignment="1" applyProtection="1">
      <alignment horizontal="center"/>
      <protection locked="0" hidden="1"/>
    </xf>
    <xf numFmtId="0" fontId="25" fillId="0" borderId="37" xfId="0" applyFont="1" applyFill="1" applyBorder="1" applyAlignment="1" applyProtection="1">
      <alignment horizontal="center"/>
      <protection hidden="1"/>
    </xf>
    <xf numFmtId="0" fontId="1" fillId="0" borderId="28" xfId="0" applyFont="1" applyBorder="1" applyProtection="1"/>
    <xf numFmtId="0" fontId="1" fillId="0" borderId="29" xfId="0" applyFont="1" applyBorder="1" applyProtection="1"/>
    <xf numFmtId="0" fontId="1" fillId="0" borderId="56" xfId="0" applyFont="1" applyBorder="1" applyProtection="1"/>
    <xf numFmtId="0" fontId="1" fillId="0" borderId="57" xfId="0" applyFont="1" applyBorder="1" applyProtection="1"/>
    <xf numFmtId="0" fontId="1" fillId="0" borderId="11" xfId="0" applyFont="1" applyBorder="1" applyProtection="1"/>
    <xf numFmtId="0" fontId="1" fillId="0" borderId="58" xfId="0" applyFont="1" applyBorder="1" applyProtection="1"/>
    <xf numFmtId="0" fontId="1" fillId="0" borderId="10" xfId="0" applyFont="1" applyBorder="1" applyProtection="1"/>
    <xf numFmtId="0" fontId="1" fillId="0" borderId="59" xfId="0" applyFont="1" applyBorder="1" applyProtection="1"/>
    <xf numFmtId="0" fontId="19" fillId="0" borderId="58" xfId="0" applyFont="1" applyBorder="1" applyProtection="1"/>
    <xf numFmtId="0" fontId="19" fillId="0" borderId="29" xfId="0" applyFont="1" applyBorder="1" applyProtection="1"/>
    <xf numFmtId="0" fontId="1" fillId="0" borderId="60" xfId="0" applyFont="1" applyBorder="1" applyProtection="1"/>
    <xf numFmtId="0" fontId="19" fillId="0" borderId="10" xfId="0" applyFont="1" applyBorder="1" applyProtection="1"/>
    <xf numFmtId="0" fontId="19" fillId="0" borderId="61" xfId="0" applyFont="1" applyBorder="1" applyProtection="1"/>
    <xf numFmtId="0" fontId="2" fillId="0" borderId="4" xfId="0" applyFont="1" applyBorder="1" applyProtection="1"/>
    <xf numFmtId="0" fontId="21" fillId="0" borderId="18" xfId="0" applyFont="1" applyBorder="1" applyProtection="1"/>
    <xf numFmtId="0" fontId="21" fillId="0" borderId="53" xfId="0" applyFont="1" applyBorder="1" applyProtection="1"/>
    <xf numFmtId="0" fontId="2" fillId="4" borderId="18" xfId="0" applyFont="1" applyFill="1" applyBorder="1" applyProtection="1"/>
    <xf numFmtId="0" fontId="21" fillId="0" borderId="46" xfId="0" applyFont="1" applyBorder="1" applyProtection="1"/>
    <xf numFmtId="0" fontId="2" fillId="0" borderId="53" xfId="0" applyFont="1" applyBorder="1" applyProtection="1"/>
    <xf numFmtId="0" fontId="2" fillId="0" borderId="18" xfId="0" applyFont="1" applyBorder="1" applyProtection="1"/>
    <xf numFmtId="0" fontId="2" fillId="0" borderId="7" xfId="0" applyFont="1" applyBorder="1" applyProtection="1"/>
    <xf numFmtId="0" fontId="2" fillId="0" borderId="45" xfId="0" applyFont="1" applyBorder="1" applyProtection="1"/>
    <xf numFmtId="0" fontId="19" fillId="4" borderId="46" xfId="0" applyFont="1" applyFill="1" applyBorder="1" applyProtection="1"/>
    <xf numFmtId="0" fontId="19" fillId="4" borderId="45" xfId="0" applyFont="1" applyFill="1" applyBorder="1" applyProtection="1"/>
    <xf numFmtId="0" fontId="2" fillId="4" borderId="47" xfId="0" applyFont="1" applyFill="1" applyBorder="1" applyProtection="1"/>
    <xf numFmtId="0" fontId="19" fillId="4" borderId="7" xfId="0" applyFont="1" applyFill="1" applyBorder="1" applyProtection="1"/>
    <xf numFmtId="0" fontId="19" fillId="4" borderId="55" xfId="0" applyFont="1" applyFill="1" applyBorder="1" applyProtection="1"/>
    <xf numFmtId="0" fontId="20" fillId="3" borderId="62" xfId="0" applyFont="1" applyFill="1" applyBorder="1" applyAlignment="1" applyProtection="1">
      <alignment horizontal="center" vertical="center"/>
      <protection locked="0"/>
    </xf>
    <xf numFmtId="0" fontId="20" fillId="3" borderId="23" xfId="0" applyFont="1" applyFill="1" applyBorder="1" applyAlignment="1" applyProtection="1">
      <alignment vertical="center"/>
      <protection locked="0"/>
    </xf>
    <xf numFmtId="1" fontId="20" fillId="3" borderId="63" xfId="0" applyNumberFormat="1" applyFont="1" applyFill="1" applyBorder="1" applyAlignment="1" applyProtection="1">
      <alignment horizontal="center" vertical="center"/>
      <protection locked="0"/>
    </xf>
    <xf numFmtId="3" fontId="20" fillId="3" borderId="64" xfId="0" applyNumberFormat="1" applyFont="1" applyFill="1" applyBorder="1" applyAlignment="1" applyProtection="1">
      <alignment horizontal="right" vertical="center"/>
      <protection locked="0"/>
    </xf>
    <xf numFmtId="38" fontId="2" fillId="0" borderId="63" xfId="0" applyNumberFormat="1" applyFont="1" applyBorder="1" applyAlignment="1" applyProtection="1">
      <alignment horizontal="right" vertical="center"/>
    </xf>
    <xf numFmtId="3" fontId="20" fillId="3" borderId="5" xfId="0" applyNumberFormat="1" applyFont="1" applyFill="1" applyBorder="1" applyAlignment="1" applyProtection="1">
      <alignment horizontal="right" vertical="center"/>
      <protection locked="0"/>
    </xf>
    <xf numFmtId="167" fontId="30" fillId="3" borderId="65" xfId="0" applyNumberFormat="1" applyFont="1" applyFill="1" applyBorder="1" applyAlignment="1" applyProtection="1">
      <alignment horizontal="center" vertical="center"/>
      <protection locked="0"/>
    </xf>
    <xf numFmtId="167" fontId="30" fillId="3" borderId="64" xfId="0" applyNumberFormat="1" applyFont="1" applyFill="1" applyBorder="1" applyAlignment="1" applyProtection="1">
      <alignment horizontal="center" vertical="center"/>
      <protection locked="0"/>
    </xf>
    <xf numFmtId="3" fontId="20" fillId="3" borderId="6" xfId="0" applyNumberFormat="1" applyFont="1" applyFill="1" applyBorder="1" applyAlignment="1" applyProtection="1">
      <alignment horizontal="right" vertical="center"/>
      <protection locked="0"/>
    </xf>
    <xf numFmtId="3" fontId="20" fillId="3" borderId="66" xfId="0" applyNumberFormat="1" applyFont="1" applyFill="1" applyBorder="1" applyAlignment="1" applyProtection="1">
      <alignment horizontal="right" vertical="center"/>
      <protection locked="0"/>
    </xf>
    <xf numFmtId="3" fontId="19" fillId="0" borderId="65" xfId="0" applyNumberFormat="1" applyFont="1" applyBorder="1" applyAlignment="1" applyProtection="1">
      <alignment horizontal="right" vertical="center"/>
    </xf>
    <xf numFmtId="38" fontId="19" fillId="0" borderId="66" xfId="0" applyNumberFormat="1" applyFont="1" applyBorder="1" applyAlignment="1" applyProtection="1">
      <alignment horizontal="right" vertical="center"/>
    </xf>
    <xf numFmtId="38" fontId="2" fillId="0" borderId="67" xfId="0" applyNumberFormat="1" applyFont="1" applyBorder="1" applyAlignment="1" applyProtection="1">
      <alignment horizontal="right" vertical="center"/>
    </xf>
    <xf numFmtId="166" fontId="19" fillId="0" borderId="6" xfId="0" applyNumberFormat="1" applyFont="1" applyBorder="1" applyAlignment="1" applyProtection="1">
      <alignment horizontal="center" vertical="center"/>
    </xf>
    <xf numFmtId="166" fontId="19" fillId="0" borderId="68" xfId="0" applyNumberFormat="1" applyFont="1" applyBorder="1" applyAlignment="1" applyProtection="1">
      <alignment horizontal="center" vertical="center"/>
    </xf>
    <xf numFmtId="166" fontId="2" fillId="0" borderId="0" xfId="0" applyNumberFormat="1" applyFont="1" applyBorder="1" applyAlignment="1" applyProtection="1">
      <alignment horizontal="center" vertical="center"/>
      <protection hidden="1"/>
    </xf>
    <xf numFmtId="0" fontId="13" fillId="0" borderId="37" xfId="0" applyFont="1" applyFill="1" applyBorder="1" applyAlignment="1" applyProtection="1">
      <alignment vertical="center"/>
      <protection hidden="1"/>
    </xf>
    <xf numFmtId="0" fontId="13" fillId="0" borderId="37" xfId="0" applyFont="1" applyFill="1" applyBorder="1" applyAlignment="1" applyProtection="1">
      <alignment horizontal="center" vertical="center"/>
      <protection hidden="1"/>
    </xf>
    <xf numFmtId="3" fontId="13" fillId="0" borderId="37" xfId="0" applyNumberFormat="1" applyFont="1" applyFill="1" applyBorder="1" applyAlignment="1" applyProtection="1">
      <alignment horizontal="center" vertical="center"/>
      <protection hidden="1"/>
    </xf>
    <xf numFmtId="1" fontId="13" fillId="0" borderId="37" xfId="0" applyNumberFormat="1" applyFont="1" applyFill="1" applyBorder="1" applyAlignment="1" applyProtection="1">
      <alignment horizontal="center" vertical="center"/>
      <protection hidden="1"/>
    </xf>
    <xf numFmtId="0" fontId="5" fillId="0" borderId="37" xfId="0" applyFont="1" applyFill="1" applyBorder="1" applyAlignment="1" applyProtection="1">
      <alignment horizontal="center"/>
      <protection hidden="1"/>
    </xf>
    <xf numFmtId="170" fontId="13" fillId="0" borderId="37" xfId="0" applyNumberFormat="1" applyFont="1" applyFill="1" applyBorder="1" applyAlignment="1" applyProtection="1">
      <alignment horizontal="center" vertical="center"/>
      <protection hidden="1"/>
    </xf>
    <xf numFmtId="3" fontId="23" fillId="0" borderId="37" xfId="0" applyNumberFormat="1" applyFont="1" applyFill="1" applyBorder="1" applyAlignment="1" applyProtection="1">
      <alignment horizontal="center" vertical="center"/>
      <protection hidden="1"/>
    </xf>
    <xf numFmtId="174" fontId="13" fillId="0" borderId="37" xfId="0" applyNumberFormat="1" applyFont="1" applyFill="1" applyBorder="1" applyAlignment="1" applyProtection="1">
      <alignment horizontal="center" vertical="center"/>
      <protection hidden="1"/>
    </xf>
    <xf numFmtId="2" fontId="13" fillId="0" borderId="37" xfId="0" applyNumberFormat="1" applyFont="1" applyFill="1" applyBorder="1" applyAlignment="1" applyProtection="1">
      <alignment horizontal="center" vertical="center"/>
      <protection hidden="1"/>
    </xf>
    <xf numFmtId="0" fontId="5" fillId="0" borderId="37" xfId="0" applyFont="1" applyFill="1" applyBorder="1" applyAlignment="1" applyProtection="1">
      <alignment vertical="center"/>
      <protection hidden="1"/>
    </xf>
    <xf numFmtId="166" fontId="23" fillId="0" borderId="37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38" xfId="0" applyBorder="1" applyProtection="1"/>
    <xf numFmtId="0" fontId="0" fillId="0" borderId="42" xfId="0" applyBorder="1" applyProtection="1"/>
    <xf numFmtId="0" fontId="0" fillId="0" borderId="40" xfId="0" applyBorder="1" applyProtection="1"/>
    <xf numFmtId="0" fontId="0" fillId="0" borderId="39" xfId="0" applyBorder="1" applyProtection="1"/>
    <xf numFmtId="0" fontId="19" fillId="0" borderId="40" xfId="0" applyFont="1" applyBorder="1" applyProtection="1"/>
    <xf numFmtId="0" fontId="0" fillId="0" borderId="43" xfId="0" applyBorder="1" applyProtection="1"/>
    <xf numFmtId="0" fontId="0" fillId="0" borderId="69" xfId="0" applyBorder="1" applyProtection="1"/>
    <xf numFmtId="0" fontId="10" fillId="0" borderId="28" xfId="0" applyFont="1" applyBorder="1" applyProtection="1"/>
    <xf numFmtId="0" fontId="2" fillId="0" borderId="11" xfId="0" applyFont="1" applyBorder="1" applyProtection="1"/>
    <xf numFmtId="171" fontId="2" fillId="0" borderId="29" xfId="0" applyNumberFormat="1" applyFont="1" applyBorder="1" applyAlignment="1" applyProtection="1">
      <alignment horizontal="center"/>
    </xf>
    <xf numFmtId="3" fontId="2" fillId="0" borderId="11" xfId="0" applyNumberFormat="1" applyFont="1" applyBorder="1" applyAlignment="1" applyProtection="1">
      <alignment horizontal="right"/>
    </xf>
    <xf numFmtId="3" fontId="2" fillId="0" borderId="58" xfId="0" applyNumberFormat="1" applyFont="1" applyBorder="1" applyAlignment="1" applyProtection="1">
      <alignment horizontal="right"/>
    </xf>
    <xf numFmtId="3" fontId="2" fillId="0" borderId="56" xfId="0" applyNumberFormat="1" applyFont="1" applyBorder="1" applyAlignment="1" applyProtection="1">
      <alignment horizontal="right"/>
    </xf>
    <xf numFmtId="172" fontId="19" fillId="0" borderId="58" xfId="0" applyNumberFormat="1" applyFont="1" applyBorder="1" applyAlignment="1" applyProtection="1">
      <alignment horizontal="center"/>
    </xf>
    <xf numFmtId="3" fontId="2" fillId="0" borderId="29" xfId="0" applyNumberFormat="1" applyFont="1" applyBorder="1" applyAlignment="1" applyProtection="1">
      <alignment horizontal="right"/>
    </xf>
    <xf numFmtId="3" fontId="19" fillId="0" borderId="58" xfId="0" applyNumberFormat="1" applyFont="1" applyBorder="1" applyAlignment="1" applyProtection="1">
      <alignment horizontal="right"/>
    </xf>
    <xf numFmtId="38" fontId="19" fillId="0" borderId="10" xfId="0" applyNumberFormat="1" applyFont="1" applyBorder="1" applyAlignment="1" applyProtection="1">
      <alignment horizontal="right"/>
    </xf>
    <xf numFmtId="38" fontId="2" fillId="0" borderId="60" xfId="0" applyNumberFormat="1" applyFont="1" applyBorder="1" applyAlignment="1" applyProtection="1">
      <alignment horizontal="right"/>
    </xf>
    <xf numFmtId="173" fontId="2" fillId="0" borderId="11" xfId="0" applyNumberFormat="1" applyFont="1" applyBorder="1" applyAlignment="1" applyProtection="1">
      <alignment horizontal="center"/>
    </xf>
    <xf numFmtId="173" fontId="2" fillId="0" borderId="61" xfId="0" applyNumberFormat="1" applyFont="1" applyBorder="1" applyAlignment="1" applyProtection="1">
      <alignment horizontal="center"/>
    </xf>
    <xf numFmtId="173" fontId="2" fillId="0" borderId="0" xfId="0" applyNumberFormat="1" applyFont="1" applyBorder="1" applyAlignment="1" applyProtection="1">
      <alignment horizontal="center"/>
      <protection hidden="1"/>
    </xf>
    <xf numFmtId="3" fontId="13" fillId="0" borderId="37" xfId="0" applyNumberFormat="1" applyFont="1" applyFill="1" applyBorder="1" applyProtection="1">
      <protection hidden="1"/>
    </xf>
    <xf numFmtId="0" fontId="19" fillId="0" borderId="0" xfId="0" applyFont="1" applyProtection="1">
      <protection hidden="1"/>
    </xf>
    <xf numFmtId="0" fontId="5" fillId="0" borderId="37" xfId="0" applyFont="1" applyBorder="1" applyProtection="1">
      <protection hidden="1"/>
    </xf>
    <xf numFmtId="0" fontId="13" fillId="0" borderId="37" xfId="0" applyFont="1" applyBorder="1" applyProtection="1">
      <protection hidden="1"/>
    </xf>
    <xf numFmtId="3" fontId="5" fillId="0" borderId="37" xfId="0" applyNumberFormat="1" applyFont="1" applyBorder="1" applyProtection="1">
      <protection hidden="1"/>
    </xf>
    <xf numFmtId="164" fontId="22" fillId="0" borderId="0" xfId="0" quotePrefix="1" applyNumberFormat="1" applyFont="1" applyAlignment="1" applyProtection="1">
      <alignment horizontal="center"/>
    </xf>
    <xf numFmtId="0" fontId="23" fillId="0" borderId="0" xfId="0" applyFont="1" applyProtection="1">
      <protection hidden="1"/>
    </xf>
    <xf numFmtId="0" fontId="23" fillId="0" borderId="0" xfId="0" applyFont="1" applyAlignment="1" applyProtection="1">
      <alignment horizontal="center"/>
      <protection hidden="1"/>
    </xf>
    <xf numFmtId="0" fontId="5" fillId="0" borderId="0" xfId="0" applyFont="1" applyFill="1" applyProtection="1">
      <protection hidden="1"/>
    </xf>
    <xf numFmtId="0" fontId="13" fillId="0" borderId="0" xfId="0" applyFont="1" applyFill="1" applyProtection="1">
      <protection hidden="1"/>
    </xf>
    <xf numFmtId="0" fontId="13" fillId="0" borderId="0" xfId="0" applyFont="1" applyAlignment="1" applyProtection="1">
      <alignment vertical="center"/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670560</xdr:colOff>
      <xdr:row>0</xdr:row>
      <xdr:rowOff>7620</xdr:rowOff>
    </xdr:from>
    <xdr:to>
      <xdr:col>9</xdr:col>
      <xdr:colOff>30480</xdr:colOff>
      <xdr:row>0</xdr:row>
      <xdr:rowOff>586740</xdr:rowOff>
    </xdr:to>
    <xdr:pic>
      <xdr:nvPicPr>
        <xdr:cNvPr id="1025" name="Bild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3740" y="7620"/>
          <a:ext cx="2293620" cy="579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6"/>
  <sheetViews>
    <sheetView tabSelected="1" workbookViewId="0">
      <selection activeCell="E9" sqref="E9"/>
    </sheetView>
  </sheetViews>
  <sheetFormatPr baseColWidth="10" defaultColWidth="11.44140625" defaultRowHeight="12.6" x14ac:dyDescent="0.25"/>
  <cols>
    <col min="1" max="1" width="0.6640625" style="5" customWidth="1"/>
    <col min="2" max="2" width="15.6640625" style="5" customWidth="1"/>
    <col min="3" max="6" width="10.6640625" style="5" customWidth="1"/>
    <col min="7" max="8" width="10.6640625" style="16" customWidth="1"/>
    <col min="9" max="9" width="0.109375" style="15" customWidth="1"/>
    <col min="10" max="10" width="22.88671875" style="5" customWidth="1"/>
    <col min="11" max="11" width="10.6640625" style="15" customWidth="1"/>
    <col min="12" max="24" width="11.44140625" style="15"/>
    <col min="25" max="28" width="11.44140625" style="16"/>
    <col min="29" max="16384" width="11.44140625" style="5"/>
  </cols>
  <sheetData>
    <row r="1" spans="1:8" ht="50.1" customHeight="1" x14ac:dyDescent="0.25">
      <c r="A1" s="1" t="s">
        <v>0</v>
      </c>
      <c r="B1" s="2"/>
      <c r="C1" s="3"/>
      <c r="D1" s="3"/>
      <c r="E1" s="2"/>
      <c r="F1" s="2"/>
      <c r="G1" s="4"/>
      <c r="H1"/>
    </row>
    <row r="2" spans="1:8" ht="15" customHeight="1" x14ac:dyDescent="0.25">
      <c r="A2" s="3"/>
      <c r="B2" s="3"/>
      <c r="C2" s="3"/>
      <c r="D2" s="3"/>
      <c r="E2" s="3"/>
      <c r="F2" s="3"/>
      <c r="G2" s="4"/>
      <c r="H2" s="4"/>
    </row>
    <row r="3" spans="1:8" ht="24.6" x14ac:dyDescent="0.45">
      <c r="A3" s="6" t="s">
        <v>1</v>
      </c>
      <c r="B3" s="7"/>
      <c r="C3" s="7"/>
      <c r="D3" s="7"/>
      <c r="E3" s="7"/>
      <c r="F3" s="8"/>
      <c r="G3" s="8"/>
      <c r="H3" s="8"/>
    </row>
    <row r="4" spans="1:8" ht="9.9" customHeight="1" x14ac:dyDescent="0.25">
      <c r="A4" s="3"/>
      <c r="B4" s="3"/>
      <c r="C4" s="3"/>
      <c r="D4" s="3"/>
      <c r="E4" s="3"/>
      <c r="F4" s="3"/>
      <c r="G4" s="4"/>
      <c r="H4" s="4"/>
    </row>
    <row r="5" spans="1:8" x14ac:dyDescent="0.25">
      <c r="A5" s="3"/>
      <c r="B5" s="3" t="s">
        <v>2</v>
      </c>
      <c r="C5" s="3"/>
      <c r="D5" s="3"/>
      <c r="E5" s="3"/>
      <c r="F5" s="3"/>
      <c r="G5" s="4"/>
      <c r="H5" s="4"/>
    </row>
    <row r="6" spans="1:8" ht="9.9" customHeight="1" x14ac:dyDescent="0.25">
      <c r="A6" s="3"/>
      <c r="B6" s="3"/>
      <c r="C6" s="3"/>
      <c r="D6" s="3"/>
      <c r="E6" s="3"/>
      <c r="F6" s="3"/>
      <c r="G6" s="4"/>
      <c r="H6" s="4"/>
    </row>
    <row r="7" spans="1:8" ht="18.600000000000001" x14ac:dyDescent="0.35">
      <c r="A7" s="9" t="s">
        <v>3</v>
      </c>
      <c r="B7" s="7"/>
      <c r="C7" s="7"/>
      <c r="D7" s="7"/>
      <c r="E7" s="3"/>
      <c r="F7" s="3"/>
      <c r="G7" s="4"/>
      <c r="H7" s="4"/>
    </row>
    <row r="8" spans="1:8" ht="9.9" customHeight="1" x14ac:dyDescent="0.25">
      <c r="A8" s="3"/>
      <c r="B8" s="3"/>
      <c r="C8" s="3"/>
      <c r="D8" s="3"/>
      <c r="E8" s="3"/>
      <c r="F8" s="3"/>
      <c r="G8" s="4"/>
      <c r="H8" s="4"/>
    </row>
    <row r="9" spans="1:8" ht="18" customHeight="1" x14ac:dyDescent="0.25">
      <c r="A9" s="10" t="s">
        <v>4</v>
      </c>
      <c r="B9" s="3"/>
      <c r="C9" s="2"/>
      <c r="D9" s="2"/>
      <c r="E9" s="11"/>
      <c r="F9" s="12"/>
      <c r="G9" s="12"/>
      <c r="H9" s="12"/>
    </row>
    <row r="10" spans="1:8" ht="18" customHeight="1" x14ac:dyDescent="0.25">
      <c r="A10" s="10" t="s">
        <v>6</v>
      </c>
      <c r="B10" s="2"/>
      <c r="C10" s="2"/>
      <c r="D10" s="2"/>
      <c r="E10" s="11" t="s">
        <v>5</v>
      </c>
      <c r="F10" s="12"/>
      <c r="G10" s="12"/>
      <c r="H10" s="12"/>
    </row>
    <row r="11" spans="1:8" ht="12.9" customHeight="1" x14ac:dyDescent="0.25">
      <c r="A11" s="10" t="s">
        <v>7</v>
      </c>
      <c r="B11" s="2"/>
      <c r="C11" s="2"/>
      <c r="D11" s="2"/>
      <c r="E11" s="11"/>
      <c r="F11" s="12"/>
      <c r="G11" s="12"/>
      <c r="H11" s="12"/>
    </row>
    <row r="12" spans="1:8" ht="18" customHeight="1" x14ac:dyDescent="0.25">
      <c r="A12" s="10" t="s">
        <v>8</v>
      </c>
      <c r="B12" s="3"/>
      <c r="C12" s="2"/>
      <c r="D12" s="2"/>
      <c r="E12" s="11" t="s">
        <v>5</v>
      </c>
      <c r="F12" s="12"/>
      <c r="G12" s="12"/>
      <c r="H12" s="12"/>
    </row>
    <row r="13" spans="1:8" ht="18" customHeight="1" x14ac:dyDescent="0.25">
      <c r="A13" s="10" t="s">
        <v>9</v>
      </c>
      <c r="B13" s="3"/>
      <c r="C13" s="2"/>
      <c r="D13" s="2"/>
      <c r="E13" s="11" t="s">
        <v>10</v>
      </c>
      <c r="F13" s="12"/>
      <c r="G13" s="12"/>
      <c r="H13" s="12"/>
    </row>
    <row r="14" spans="1:8" ht="15" customHeight="1" x14ac:dyDescent="0.25">
      <c r="A14" s="10"/>
      <c r="B14" s="3"/>
      <c r="C14" s="13"/>
      <c r="D14" s="2"/>
      <c r="E14" s="14"/>
      <c r="F14" s="12"/>
      <c r="G14" s="12"/>
      <c r="H14" s="12"/>
    </row>
    <row r="15" spans="1:8" ht="18" customHeight="1" x14ac:dyDescent="0.25">
      <c r="A15" s="10" t="s">
        <v>11</v>
      </c>
      <c r="B15" s="3"/>
      <c r="C15" s="2"/>
      <c r="D15" s="2"/>
      <c r="E15" s="11"/>
      <c r="F15" s="12"/>
      <c r="G15" s="12"/>
      <c r="H15" s="12"/>
    </row>
    <row r="16" spans="1:8" ht="18" customHeight="1" x14ac:dyDescent="0.25">
      <c r="A16" s="10" t="s">
        <v>12</v>
      </c>
      <c r="B16" s="3"/>
      <c r="C16" s="2"/>
      <c r="D16" s="2"/>
      <c r="E16" s="11"/>
      <c r="F16" s="12"/>
      <c r="G16" s="12"/>
      <c r="H16" s="12"/>
    </row>
    <row r="17" spans="1:28" ht="18" customHeight="1" x14ac:dyDescent="0.25">
      <c r="A17" s="10" t="s">
        <v>13</v>
      </c>
      <c r="B17" s="3"/>
      <c r="C17" s="2"/>
      <c r="D17" s="2"/>
      <c r="E17" s="11"/>
      <c r="F17" s="12"/>
      <c r="G17" s="12"/>
      <c r="H17" s="12"/>
    </row>
    <row r="18" spans="1:28" ht="18" customHeight="1" x14ac:dyDescent="0.25">
      <c r="A18" s="10" t="s">
        <v>14</v>
      </c>
      <c r="B18" s="3"/>
      <c r="C18" s="2"/>
      <c r="D18" s="2"/>
      <c r="E18" s="17"/>
      <c r="F18" s="12"/>
      <c r="G18" s="12"/>
      <c r="H18" s="12"/>
    </row>
    <row r="19" spans="1:28" ht="24.9" customHeight="1" x14ac:dyDescent="0.35">
      <c r="A19" s="18"/>
      <c r="B19" s="3"/>
      <c r="C19" s="3"/>
      <c r="D19" s="3"/>
      <c r="E19" s="3"/>
      <c r="F19" s="3"/>
      <c r="G19" s="4"/>
      <c r="H19" s="4"/>
    </row>
    <row r="20" spans="1:28" ht="18.600000000000001" x14ac:dyDescent="0.35">
      <c r="A20" s="9" t="s">
        <v>15</v>
      </c>
      <c r="B20" s="7"/>
      <c r="C20" s="7"/>
      <c r="D20" s="7"/>
      <c r="E20" s="7"/>
      <c r="F20" s="3"/>
      <c r="G20" s="4"/>
      <c r="H20" s="4"/>
    </row>
    <row r="21" spans="1:28" ht="12" customHeight="1" x14ac:dyDescent="0.35">
      <c r="A21" s="19"/>
      <c r="B21" s="20"/>
      <c r="C21" s="20"/>
      <c r="D21" s="20"/>
      <c r="E21" s="20"/>
      <c r="F21" s="3"/>
      <c r="G21" s="4"/>
      <c r="H21" s="4"/>
    </row>
    <row r="22" spans="1:28" ht="15" customHeight="1" x14ac:dyDescent="0.35">
      <c r="A22" s="19"/>
      <c r="B22" s="20"/>
      <c r="C22" s="20"/>
      <c r="D22" s="4" t="s">
        <v>16</v>
      </c>
      <c r="E22" s="20"/>
      <c r="F22" s="3"/>
      <c r="G22" s="4"/>
      <c r="H22" s="4"/>
    </row>
    <row r="23" spans="1:28" ht="6.9" customHeight="1" x14ac:dyDescent="0.35">
      <c r="A23" s="18"/>
      <c r="B23" s="3"/>
      <c r="C23" s="3"/>
      <c r="D23" s="3"/>
      <c r="E23" s="3"/>
      <c r="F23" s="3"/>
      <c r="G23" s="4"/>
      <c r="H23" s="4"/>
    </row>
    <row r="24" spans="1:28" ht="18" customHeight="1" x14ac:dyDescent="0.25">
      <c r="A24" s="21" t="s">
        <v>17</v>
      </c>
      <c r="B24" s="3"/>
      <c r="C24" s="2"/>
      <c r="D24" s="11"/>
      <c r="E24" s="12"/>
      <c r="F24" s="12"/>
      <c r="G24" s="12"/>
      <c r="H24" s="22"/>
    </row>
    <row r="25" spans="1:28" ht="6.9" customHeight="1" x14ac:dyDescent="0.25">
      <c r="A25" s="21" t="s">
        <v>5</v>
      </c>
      <c r="B25" s="3"/>
      <c r="C25" s="2"/>
      <c r="D25" s="23" t="s">
        <v>5</v>
      </c>
      <c r="E25" s="23"/>
      <c r="F25" s="24"/>
      <c r="G25" s="4"/>
      <c r="H25" s="4"/>
    </row>
    <row r="26" spans="1:28" ht="18" customHeight="1" x14ac:dyDescent="0.25">
      <c r="A26" s="10" t="s">
        <v>18</v>
      </c>
      <c r="B26" s="3"/>
      <c r="C26" s="2"/>
      <c r="D26" s="11"/>
      <c r="E26" s="12"/>
      <c r="F26" s="12"/>
      <c r="G26" s="12"/>
      <c r="H26" s="22"/>
    </row>
    <row r="27" spans="1:28" ht="24.9" customHeight="1" x14ac:dyDescent="0.25">
      <c r="A27" s="10"/>
      <c r="B27" s="3"/>
      <c r="C27" s="3"/>
      <c r="D27" s="25"/>
      <c r="E27" s="25"/>
      <c r="F27" s="3"/>
      <c r="G27" s="4"/>
      <c r="H27" s="4"/>
    </row>
    <row r="28" spans="1:28" ht="19.5" customHeight="1" x14ac:dyDescent="0.35">
      <c r="A28" s="9" t="s">
        <v>19</v>
      </c>
      <c r="B28" s="7"/>
      <c r="C28" s="26"/>
      <c r="D28" s="27"/>
      <c r="E28" s="3"/>
      <c r="F28" s="3"/>
      <c r="G28" s="4"/>
      <c r="H28" s="4"/>
    </row>
    <row r="29" spans="1:28" ht="12" customHeight="1" thickBot="1" x14ac:dyDescent="0.3">
      <c r="A29" s="28"/>
      <c r="B29" s="3"/>
      <c r="C29" s="29"/>
      <c r="D29" s="27"/>
      <c r="E29" s="27"/>
      <c r="F29" s="3"/>
      <c r="G29" s="4"/>
      <c r="H29" s="4"/>
    </row>
    <row r="30" spans="1:28" s="37" customFormat="1" ht="15" customHeight="1" x14ac:dyDescent="0.25">
      <c r="A30" s="30"/>
      <c r="B30" s="31" t="s">
        <v>20</v>
      </c>
      <c r="C30" s="32"/>
      <c r="D30" s="33"/>
      <c r="E30" s="33"/>
      <c r="F30" s="33"/>
      <c r="G30" s="34"/>
      <c r="H30" s="35">
        <v>0</v>
      </c>
      <c r="I30" s="36"/>
      <c r="J30" s="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6"/>
      <c r="Z30" s="16"/>
      <c r="AA30" s="16"/>
      <c r="AB30" s="16"/>
    </row>
    <row r="31" spans="1:28" s="37" customFormat="1" ht="15" customHeight="1" x14ac:dyDescent="0.25">
      <c r="A31" s="38"/>
      <c r="B31" s="39" t="s">
        <v>21</v>
      </c>
      <c r="C31" s="40"/>
      <c r="D31" s="41"/>
      <c r="E31" s="41"/>
      <c r="F31" s="41"/>
      <c r="G31" s="42"/>
      <c r="H31" s="43">
        <v>2.5</v>
      </c>
      <c r="I31" s="36"/>
      <c r="J31" s="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6"/>
      <c r="Z31" s="16"/>
      <c r="AA31" s="16"/>
      <c r="AB31" s="16"/>
    </row>
    <row r="32" spans="1:28" ht="15" customHeight="1" x14ac:dyDescent="0.25">
      <c r="A32" s="38"/>
      <c r="B32" s="44" t="s">
        <v>22</v>
      </c>
      <c r="C32" s="45"/>
      <c r="D32" s="46"/>
      <c r="E32" s="46"/>
      <c r="F32" s="2"/>
      <c r="G32" s="47" t="s">
        <v>5</v>
      </c>
      <c r="H32" s="48">
        <v>1</v>
      </c>
      <c r="I32" s="36"/>
    </row>
    <row r="33" spans="1:28" ht="2.1" customHeight="1" thickBot="1" x14ac:dyDescent="0.3">
      <c r="A33" s="49"/>
      <c r="B33" s="50"/>
      <c r="C33" s="51"/>
      <c r="D33" s="52"/>
      <c r="E33" s="52"/>
      <c r="F33" s="2"/>
      <c r="G33" s="53"/>
      <c r="H33" s="54"/>
      <c r="I33" s="36"/>
    </row>
    <row r="34" spans="1:28" ht="5.0999999999999996" customHeight="1" x14ac:dyDescent="0.25">
      <c r="A34" s="30"/>
      <c r="B34" s="55"/>
      <c r="C34" s="56"/>
      <c r="D34" s="57"/>
      <c r="E34" s="56"/>
      <c r="F34" s="58"/>
      <c r="G34" s="59"/>
      <c r="H34" s="4"/>
      <c r="I34" s="36"/>
    </row>
    <row r="35" spans="1:28" x14ac:dyDescent="0.25">
      <c r="A35" s="38"/>
      <c r="B35" s="44" t="s">
        <v>23</v>
      </c>
      <c r="C35" s="46"/>
      <c r="D35" s="46"/>
      <c r="E35" s="46"/>
      <c r="F35" s="60"/>
      <c r="G35" s="59"/>
      <c r="H35" s="4"/>
      <c r="I35" s="36"/>
    </row>
    <row r="36" spans="1:28" ht="5.0999999999999996" customHeight="1" x14ac:dyDescent="0.25">
      <c r="A36" s="61"/>
      <c r="B36" s="60"/>
      <c r="C36" s="46"/>
      <c r="D36" s="46"/>
      <c r="E36" s="46"/>
      <c r="F36" s="60"/>
      <c r="G36" s="62"/>
      <c r="H36" s="62"/>
      <c r="I36" s="36"/>
    </row>
    <row r="37" spans="1:28" s="70" customFormat="1" ht="12" customHeight="1" x14ac:dyDescent="0.2">
      <c r="A37" s="63"/>
      <c r="B37" s="64" t="s">
        <v>24</v>
      </c>
      <c r="C37" s="65" t="s">
        <v>25</v>
      </c>
      <c r="D37" s="65" t="s">
        <v>26</v>
      </c>
      <c r="E37" s="66" t="s">
        <v>27</v>
      </c>
      <c r="F37" s="65" t="s">
        <v>28</v>
      </c>
      <c r="G37" s="67" t="s">
        <v>29</v>
      </c>
      <c r="H37" s="68"/>
      <c r="I37" s="69" t="s">
        <v>5</v>
      </c>
      <c r="J37" s="70" t="s">
        <v>5</v>
      </c>
      <c r="K37" s="71" t="s">
        <v>30</v>
      </c>
      <c r="L37" s="72" t="s">
        <v>31</v>
      </c>
      <c r="M37" s="71" t="s">
        <v>32</v>
      </c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3"/>
      <c r="Z37" s="73"/>
      <c r="AA37" s="73"/>
      <c r="AB37" s="73"/>
    </row>
    <row r="38" spans="1:28" s="70" customFormat="1" ht="12" customHeight="1" x14ac:dyDescent="0.2">
      <c r="A38" s="61"/>
      <c r="B38" s="74" t="s">
        <v>5</v>
      </c>
      <c r="C38" s="75" t="s">
        <v>33</v>
      </c>
      <c r="D38" s="75" t="s">
        <v>34</v>
      </c>
      <c r="E38" s="75" t="s">
        <v>35</v>
      </c>
      <c r="F38" s="76" t="s">
        <v>36</v>
      </c>
      <c r="G38" s="77" t="s">
        <v>37</v>
      </c>
      <c r="H38" s="78"/>
      <c r="I38" s="69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3"/>
      <c r="Z38" s="73"/>
      <c r="AA38" s="73"/>
      <c r="AB38" s="73"/>
    </row>
    <row r="39" spans="1:28" s="70" customFormat="1" ht="12" customHeight="1" x14ac:dyDescent="0.2">
      <c r="A39" s="61"/>
      <c r="B39" s="74"/>
      <c r="C39" s="75"/>
      <c r="D39" s="79"/>
      <c r="E39" s="75"/>
      <c r="F39" s="80" t="s">
        <v>38</v>
      </c>
      <c r="G39" s="81" t="s">
        <v>39</v>
      </c>
      <c r="H39" s="82" t="s">
        <v>24</v>
      </c>
      <c r="I39" s="69" t="s">
        <v>5</v>
      </c>
      <c r="J39" s="70" t="s">
        <v>5</v>
      </c>
      <c r="K39" s="72"/>
      <c r="L39" s="72"/>
      <c r="M39" s="72"/>
      <c r="N39" s="72"/>
      <c r="O39" s="72" t="s">
        <v>40</v>
      </c>
      <c r="P39" s="72" t="s">
        <v>41</v>
      </c>
      <c r="Q39" s="72"/>
      <c r="R39" s="72"/>
      <c r="S39" s="72"/>
      <c r="T39" s="72"/>
      <c r="U39" s="72"/>
      <c r="V39" s="72"/>
      <c r="W39" s="72"/>
      <c r="X39" s="72"/>
      <c r="Y39" s="73"/>
      <c r="Z39" s="73"/>
      <c r="AA39" s="73"/>
      <c r="AB39" s="73"/>
    </row>
    <row r="40" spans="1:28" s="70" customFormat="1" ht="12" customHeight="1" x14ac:dyDescent="0.2">
      <c r="A40" s="61"/>
      <c r="B40" s="83" t="s">
        <v>5</v>
      </c>
      <c r="C40" s="84" t="s">
        <v>42</v>
      </c>
      <c r="D40" s="84" t="s">
        <v>42</v>
      </c>
      <c r="E40" s="84" t="s">
        <v>42</v>
      </c>
      <c r="F40" s="85" t="s">
        <v>43</v>
      </c>
      <c r="G40" s="86" t="s">
        <v>43</v>
      </c>
      <c r="H40" s="87" t="s">
        <v>43</v>
      </c>
      <c r="I40" s="69" t="s">
        <v>5</v>
      </c>
      <c r="J40" s="70" t="s">
        <v>5</v>
      </c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3"/>
      <c r="Z40" s="73"/>
      <c r="AA40" s="73"/>
      <c r="AB40" s="73"/>
    </row>
    <row r="41" spans="1:28" s="70" customFormat="1" ht="12" customHeight="1" x14ac:dyDescent="0.25">
      <c r="A41" s="88"/>
      <c r="B41" s="89" t="s">
        <v>44</v>
      </c>
      <c r="C41" s="90"/>
      <c r="D41" s="90">
        <v>5</v>
      </c>
      <c r="E41" s="91">
        <f t="shared" ref="E41:E48" si="0">M41</f>
        <v>5</v>
      </c>
      <c r="F41" s="92">
        <v>1</v>
      </c>
      <c r="G41" s="93" t="s">
        <v>5</v>
      </c>
      <c r="H41" s="92" t="s">
        <v>5</v>
      </c>
      <c r="I41" s="69"/>
      <c r="J41" s="94" t="str">
        <f t="shared" ref="J41:J48" si="1">IF(AND(($O41&lt;1),($P41&gt;0)),"Wirkungsgrad ?","")</f>
        <v/>
      </c>
      <c r="K41" s="71">
        <f t="shared" ref="K41:L48" si="2">IF(ISTEXT(C41),0,C41)</f>
        <v>0</v>
      </c>
      <c r="L41" s="71">
        <f t="shared" si="2"/>
        <v>5</v>
      </c>
      <c r="M41" s="72">
        <f t="shared" ref="M41:M48" si="3">IF(((K41+L41)=0),"",K41+L41)</f>
        <v>5</v>
      </c>
      <c r="N41" s="72"/>
      <c r="O41" s="71">
        <f t="shared" ref="O41:O48" si="4">IF(ISTEXT($G41),0,$G41)</f>
        <v>0</v>
      </c>
      <c r="P41" s="71">
        <f t="shared" ref="P41:P48" si="5">IF(ISTEXT($H41),0,$H41)</f>
        <v>0</v>
      </c>
      <c r="Q41" s="72"/>
      <c r="R41" s="72"/>
      <c r="S41" s="72"/>
      <c r="T41" s="72"/>
      <c r="U41" s="72"/>
      <c r="V41" s="72"/>
      <c r="W41" s="72"/>
      <c r="X41" s="72"/>
      <c r="Y41" s="73"/>
      <c r="Z41" s="73"/>
      <c r="AA41" s="73"/>
      <c r="AB41" s="73"/>
    </row>
    <row r="42" spans="1:28" s="70" customFormat="1" ht="12" customHeight="1" x14ac:dyDescent="0.25">
      <c r="A42" s="38"/>
      <c r="B42" s="95" t="s">
        <v>45</v>
      </c>
      <c r="C42" s="90"/>
      <c r="D42" s="90">
        <v>5</v>
      </c>
      <c r="E42" s="91">
        <f t="shared" si="0"/>
        <v>5</v>
      </c>
      <c r="F42" s="92">
        <v>1</v>
      </c>
      <c r="G42" s="93" t="s">
        <v>5</v>
      </c>
      <c r="H42" s="92"/>
      <c r="I42" s="69"/>
      <c r="J42" s="94" t="str">
        <f t="shared" si="1"/>
        <v/>
      </c>
      <c r="K42" s="71">
        <f t="shared" si="2"/>
        <v>0</v>
      </c>
      <c r="L42" s="71">
        <f t="shared" si="2"/>
        <v>5</v>
      </c>
      <c r="M42" s="72">
        <f t="shared" si="3"/>
        <v>5</v>
      </c>
      <c r="N42" s="72"/>
      <c r="O42" s="71">
        <f t="shared" si="4"/>
        <v>0</v>
      </c>
      <c r="P42" s="71">
        <f t="shared" si="5"/>
        <v>0</v>
      </c>
      <c r="Q42" s="72"/>
      <c r="R42" s="72"/>
      <c r="S42" s="72"/>
      <c r="T42" s="72"/>
      <c r="U42" s="72"/>
      <c r="V42" s="72"/>
      <c r="W42" s="72"/>
      <c r="X42" s="72"/>
      <c r="Y42" s="73"/>
      <c r="Z42" s="73"/>
      <c r="AA42" s="73"/>
      <c r="AB42" s="73"/>
    </row>
    <row r="43" spans="1:28" s="70" customFormat="1" ht="12" customHeight="1" x14ac:dyDescent="0.25">
      <c r="A43" s="38"/>
      <c r="B43" s="95" t="s">
        <v>46</v>
      </c>
      <c r="C43" s="90"/>
      <c r="D43" s="90">
        <v>5</v>
      </c>
      <c r="E43" s="91">
        <f t="shared" si="0"/>
        <v>5</v>
      </c>
      <c r="F43" s="92">
        <v>1</v>
      </c>
      <c r="G43" s="93" t="s">
        <v>5</v>
      </c>
      <c r="H43" s="92" t="s">
        <v>5</v>
      </c>
      <c r="I43" s="69"/>
      <c r="J43" s="94" t="str">
        <f t="shared" si="1"/>
        <v/>
      </c>
      <c r="K43" s="71">
        <f t="shared" si="2"/>
        <v>0</v>
      </c>
      <c r="L43" s="71">
        <f t="shared" si="2"/>
        <v>5</v>
      </c>
      <c r="M43" s="72">
        <f t="shared" si="3"/>
        <v>5</v>
      </c>
      <c r="N43" s="72"/>
      <c r="O43" s="71">
        <f t="shared" si="4"/>
        <v>0</v>
      </c>
      <c r="P43" s="71">
        <f t="shared" si="5"/>
        <v>0</v>
      </c>
      <c r="Q43" s="72"/>
      <c r="R43" s="72"/>
      <c r="S43" s="72"/>
      <c r="T43" s="72"/>
      <c r="U43" s="72"/>
      <c r="V43" s="72"/>
      <c r="W43" s="72"/>
      <c r="X43" s="72"/>
      <c r="Y43" s="73"/>
      <c r="Z43" s="73"/>
      <c r="AA43" s="73"/>
      <c r="AB43" s="73"/>
    </row>
    <row r="44" spans="1:28" s="70" customFormat="1" ht="12" customHeight="1" x14ac:dyDescent="0.25">
      <c r="A44" s="38"/>
      <c r="B44" s="95" t="s">
        <v>47</v>
      </c>
      <c r="C44" s="90"/>
      <c r="D44" s="90">
        <v>5</v>
      </c>
      <c r="E44" s="91">
        <f t="shared" si="0"/>
        <v>5</v>
      </c>
      <c r="F44" s="92">
        <v>1</v>
      </c>
      <c r="G44" s="93" t="s">
        <v>5</v>
      </c>
      <c r="H44" s="92" t="s">
        <v>5</v>
      </c>
      <c r="I44" s="69"/>
      <c r="J44" s="94" t="str">
        <f t="shared" si="1"/>
        <v/>
      </c>
      <c r="K44" s="71">
        <f t="shared" si="2"/>
        <v>0</v>
      </c>
      <c r="L44" s="71">
        <f t="shared" si="2"/>
        <v>5</v>
      </c>
      <c r="M44" s="72">
        <f t="shared" si="3"/>
        <v>5</v>
      </c>
      <c r="N44" s="72"/>
      <c r="O44" s="71">
        <f t="shared" si="4"/>
        <v>0</v>
      </c>
      <c r="P44" s="71">
        <f t="shared" si="5"/>
        <v>0</v>
      </c>
      <c r="Q44" s="72"/>
      <c r="R44" s="72"/>
      <c r="S44" s="72"/>
      <c r="T44" s="72"/>
      <c r="U44" s="72"/>
      <c r="V44" s="72"/>
      <c r="W44" s="72"/>
      <c r="X44" s="72"/>
      <c r="Y44" s="73"/>
      <c r="Z44" s="73"/>
      <c r="AA44" s="73"/>
      <c r="AB44" s="73"/>
    </row>
    <row r="45" spans="1:28" s="70" customFormat="1" ht="12" customHeight="1" x14ac:dyDescent="0.25">
      <c r="A45" s="96"/>
      <c r="B45" s="97" t="s">
        <v>48</v>
      </c>
      <c r="C45" s="90"/>
      <c r="D45" s="90">
        <v>4.5</v>
      </c>
      <c r="E45" s="91">
        <f t="shared" si="0"/>
        <v>4.5</v>
      </c>
      <c r="F45" s="92">
        <v>2</v>
      </c>
      <c r="G45" s="93"/>
      <c r="H45" s="92"/>
      <c r="I45" s="69"/>
      <c r="J45" s="94" t="str">
        <f t="shared" si="1"/>
        <v/>
      </c>
      <c r="K45" s="71">
        <f t="shared" si="2"/>
        <v>0</v>
      </c>
      <c r="L45" s="71">
        <f t="shared" si="2"/>
        <v>4.5</v>
      </c>
      <c r="M45" s="72">
        <f t="shared" si="3"/>
        <v>4.5</v>
      </c>
      <c r="N45" s="72"/>
      <c r="O45" s="71">
        <f t="shared" si="4"/>
        <v>0</v>
      </c>
      <c r="P45" s="71">
        <f t="shared" si="5"/>
        <v>0</v>
      </c>
      <c r="Q45" s="72"/>
      <c r="R45" s="72"/>
      <c r="S45" s="72"/>
      <c r="T45" s="72"/>
      <c r="U45" s="72"/>
      <c r="V45" s="72"/>
      <c r="W45" s="72"/>
      <c r="X45" s="72"/>
      <c r="Y45" s="73"/>
      <c r="Z45" s="73"/>
      <c r="AA45" s="73"/>
      <c r="AB45" s="73"/>
    </row>
    <row r="46" spans="1:28" s="70" customFormat="1" ht="12" customHeight="1" x14ac:dyDescent="0.25">
      <c r="A46" s="96"/>
      <c r="B46" s="97" t="s">
        <v>49</v>
      </c>
      <c r="C46" s="90"/>
      <c r="D46" s="90">
        <v>3</v>
      </c>
      <c r="E46" s="91">
        <f t="shared" si="0"/>
        <v>3</v>
      </c>
      <c r="F46" s="92">
        <v>1.5</v>
      </c>
      <c r="G46" s="93"/>
      <c r="H46" s="92"/>
      <c r="I46" s="69"/>
      <c r="J46" s="94" t="str">
        <f t="shared" si="1"/>
        <v/>
      </c>
      <c r="K46" s="71">
        <f t="shared" si="2"/>
        <v>0</v>
      </c>
      <c r="L46" s="71">
        <f t="shared" si="2"/>
        <v>3</v>
      </c>
      <c r="M46" s="72">
        <f t="shared" si="3"/>
        <v>3</v>
      </c>
      <c r="N46" s="72"/>
      <c r="O46" s="71">
        <f t="shared" si="4"/>
        <v>0</v>
      </c>
      <c r="P46" s="71">
        <f t="shared" si="5"/>
        <v>0</v>
      </c>
      <c r="Q46" s="72"/>
      <c r="R46" s="72"/>
      <c r="S46" s="72"/>
      <c r="T46" s="72"/>
      <c r="U46" s="72"/>
      <c r="V46" s="72"/>
      <c r="W46" s="72"/>
      <c r="X46" s="72"/>
      <c r="Y46" s="73"/>
      <c r="Z46" s="73"/>
      <c r="AA46" s="73"/>
      <c r="AB46" s="73"/>
    </row>
    <row r="47" spans="1:28" s="70" customFormat="1" ht="12" customHeight="1" x14ac:dyDescent="0.2">
      <c r="A47" s="98"/>
      <c r="B47" s="97"/>
      <c r="C47" s="90"/>
      <c r="D47" s="90"/>
      <c r="E47" s="91" t="str">
        <f t="shared" si="0"/>
        <v/>
      </c>
      <c r="F47" s="92"/>
      <c r="G47" s="93" t="s">
        <v>5</v>
      </c>
      <c r="H47" s="92" t="s">
        <v>5</v>
      </c>
      <c r="I47" s="69"/>
      <c r="J47" s="94" t="str">
        <f t="shared" si="1"/>
        <v/>
      </c>
      <c r="K47" s="71">
        <f t="shared" si="2"/>
        <v>0</v>
      </c>
      <c r="L47" s="71">
        <f t="shared" si="2"/>
        <v>0</v>
      </c>
      <c r="M47" s="72" t="str">
        <f t="shared" si="3"/>
        <v/>
      </c>
      <c r="N47" s="72"/>
      <c r="O47" s="71">
        <f t="shared" si="4"/>
        <v>0</v>
      </c>
      <c r="P47" s="71">
        <f t="shared" si="5"/>
        <v>0</v>
      </c>
      <c r="Q47" s="72"/>
      <c r="R47" s="72"/>
      <c r="S47" s="72"/>
      <c r="T47" s="72"/>
      <c r="U47" s="72"/>
      <c r="V47" s="72"/>
      <c r="W47" s="72"/>
      <c r="X47" s="72"/>
      <c r="Y47" s="73"/>
      <c r="Z47" s="73"/>
      <c r="AA47" s="73"/>
      <c r="AB47" s="73"/>
    </row>
    <row r="48" spans="1:28" s="70" customFormat="1" ht="12" customHeight="1" x14ac:dyDescent="0.2">
      <c r="A48" s="98"/>
      <c r="B48" s="99"/>
      <c r="C48" s="100"/>
      <c r="D48" s="100"/>
      <c r="E48" s="101" t="str">
        <f t="shared" si="0"/>
        <v/>
      </c>
      <c r="F48" s="102"/>
      <c r="G48" s="103" t="s">
        <v>5</v>
      </c>
      <c r="H48" s="102" t="s">
        <v>5</v>
      </c>
      <c r="I48" s="69"/>
      <c r="J48" s="94" t="str">
        <f t="shared" si="1"/>
        <v/>
      </c>
      <c r="K48" s="71">
        <f t="shared" si="2"/>
        <v>0</v>
      </c>
      <c r="L48" s="71">
        <f t="shared" si="2"/>
        <v>0</v>
      </c>
      <c r="M48" s="72" t="str">
        <f t="shared" si="3"/>
        <v/>
      </c>
      <c r="N48" s="72"/>
      <c r="O48" s="71">
        <f t="shared" si="4"/>
        <v>0</v>
      </c>
      <c r="P48" s="71">
        <f t="shared" si="5"/>
        <v>0</v>
      </c>
      <c r="Q48" s="72"/>
      <c r="R48" s="72"/>
      <c r="S48" s="72"/>
      <c r="T48" s="72"/>
      <c r="U48" s="72"/>
      <c r="V48" s="72"/>
      <c r="W48" s="72"/>
      <c r="X48" s="72"/>
      <c r="Y48" s="73"/>
      <c r="Z48" s="73"/>
      <c r="AA48" s="73"/>
      <c r="AB48" s="73"/>
    </row>
    <row r="49" spans="1:28" s="70" customFormat="1" ht="1.5" customHeight="1" thickBot="1" x14ac:dyDescent="0.3">
      <c r="A49" s="104"/>
      <c r="B49" s="105" t="s">
        <v>5</v>
      </c>
      <c r="C49" s="106"/>
      <c r="D49" s="106"/>
      <c r="E49" s="107"/>
      <c r="F49" s="106"/>
      <c r="G49" s="108"/>
      <c r="H49" s="106"/>
      <c r="I49" s="69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3"/>
      <c r="Z49" s="73"/>
      <c r="AA49" s="73"/>
      <c r="AB49" s="73"/>
    </row>
    <row r="50" spans="1:28" s="111" customFormat="1" ht="43.5" customHeight="1" thickBot="1" x14ac:dyDescent="0.3">
      <c r="A50" s="109"/>
      <c r="B50" s="110" t="s">
        <v>50</v>
      </c>
      <c r="C50" s="109"/>
      <c r="D50" s="109"/>
      <c r="E50" s="109"/>
      <c r="G50" s="112"/>
      <c r="H50" s="113" t="str">
        <f>IF((SUM($H41:$H48))=100,"","Total 100% ?")</f>
        <v>Total 100% ?</v>
      </c>
      <c r="I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12"/>
      <c r="Z50" s="112"/>
      <c r="AA50" s="112"/>
      <c r="AB50" s="112"/>
    </row>
    <row r="51" spans="1:28" ht="21" customHeight="1" thickTop="1" x14ac:dyDescent="0.25">
      <c r="A51" s="115"/>
      <c r="B51" s="116" t="s">
        <v>51</v>
      </c>
      <c r="C51" s="117"/>
      <c r="D51" s="117"/>
      <c r="E51" s="117"/>
      <c r="F51" s="117"/>
      <c r="G51" s="117"/>
      <c r="H51" s="117"/>
      <c r="I51" s="118"/>
    </row>
    <row r="52" spans="1:28" ht="5.0999999999999996" customHeight="1" x14ac:dyDescent="0.25">
      <c r="A52" s="119"/>
      <c r="B52" s="111"/>
      <c r="C52" s="111"/>
      <c r="D52" s="37"/>
      <c r="E52" s="111"/>
      <c r="F52" s="37"/>
      <c r="G52" s="111"/>
      <c r="I52" s="118"/>
    </row>
    <row r="53" spans="1:28" x14ac:dyDescent="0.25">
      <c r="A53" s="119"/>
      <c r="B53" s="120" t="s">
        <v>52</v>
      </c>
      <c r="C53" s="120" t="s">
        <v>53</v>
      </c>
      <c r="D53" s="37"/>
      <c r="E53" s="120" t="s">
        <v>54</v>
      </c>
      <c r="F53" s="37"/>
      <c r="G53" s="120" t="s">
        <v>55</v>
      </c>
      <c r="I53" s="118"/>
    </row>
    <row r="54" spans="1:28" x14ac:dyDescent="0.25">
      <c r="A54" s="119"/>
      <c r="B54" s="120" t="s">
        <v>52</v>
      </c>
      <c r="C54" s="120" t="s">
        <v>56</v>
      </c>
      <c r="D54" s="37"/>
      <c r="E54" s="120" t="s">
        <v>54</v>
      </c>
      <c r="F54" s="37"/>
      <c r="G54" s="120" t="s">
        <v>57</v>
      </c>
      <c r="I54" s="118"/>
    </row>
    <row r="55" spans="1:28" ht="5.0999999999999996" customHeight="1" thickBot="1" x14ac:dyDescent="0.3">
      <c r="A55" s="121"/>
      <c r="B55" s="122"/>
      <c r="C55" s="122"/>
      <c r="D55" s="122"/>
      <c r="E55" s="122"/>
      <c r="F55" s="122"/>
      <c r="G55" s="122"/>
      <c r="H55" s="122"/>
      <c r="I55" s="118"/>
    </row>
    <row r="56" spans="1:28" ht="13.2" thickTop="1" x14ac:dyDescent="0.25"/>
  </sheetData>
  <sheetProtection password="C13C" sheet="1" objects="1"/>
  <pageMargins left="0.78740157480314965" right="0.27559055118110237" top="0.39370078740157483" bottom="0.19685039370078741" header="0.4921259845" footer="0.4921259845"/>
  <pageSetup paperSize="9" orientation="portrait" horizontalDpi="4294967292" verticalDpi="4294967292" copies="0"/>
  <headerFooter alignWithMargins="0">
    <oddFooter>&amp;L&amp;8  &amp;F&amp;C&amp;"Helv"&amp;8          &amp;R&amp;8   &amp;D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63"/>
  <sheetViews>
    <sheetView showGridLines="0" zoomScale="130" workbookViewId="0">
      <pane ySplit="11" topLeftCell="A12" activePane="bottomLeft" state="frozen"/>
      <selection pane="bottomLeft" activeCell="A12" sqref="A12"/>
    </sheetView>
  </sheetViews>
  <sheetFormatPr baseColWidth="10" defaultColWidth="11.44140625" defaultRowHeight="12.6" x14ac:dyDescent="0.25"/>
  <cols>
    <col min="1" max="1" width="3.33203125" style="5" customWidth="1"/>
    <col min="2" max="2" width="23.33203125" style="5" customWidth="1"/>
    <col min="3" max="3" width="4.6640625" style="5" customWidth="1"/>
    <col min="4" max="4" width="7.6640625" style="5" customWidth="1"/>
    <col min="5" max="6" width="7.33203125" style="5" customWidth="1"/>
    <col min="7" max="7" width="7.6640625" style="5" customWidth="1"/>
    <col min="8" max="11" width="3.6640625" style="5" customWidth="1"/>
    <col min="12" max="12" width="7.6640625" style="5" customWidth="1"/>
    <col min="13" max="14" width="7.33203125" style="5" customWidth="1"/>
    <col min="15" max="15" width="4.6640625" style="282" customWidth="1"/>
    <col min="16" max="16" width="5.33203125" style="282" customWidth="1"/>
    <col min="17" max="17" width="4.6640625" style="282" customWidth="1"/>
    <col min="18" max="18" width="7.6640625" style="5" customWidth="1"/>
    <col min="19" max="20" width="4.33203125" style="5" customWidth="1"/>
    <col min="21" max="21" width="15" style="5" customWidth="1"/>
    <col min="22" max="22" width="10.33203125" style="283" customWidth="1"/>
    <col min="23" max="23" width="11.44140625" style="283"/>
    <col min="24" max="24" width="10.33203125" style="283" customWidth="1"/>
    <col min="25" max="25" width="11.44140625" style="284"/>
    <col min="26" max="26" width="1.5546875" style="283" customWidth="1"/>
    <col min="27" max="27" width="7.44140625" style="284" customWidth="1"/>
    <col min="28" max="31" width="8.6640625" style="284" customWidth="1"/>
    <col min="32" max="32" width="10.6640625" style="284" customWidth="1"/>
    <col min="33" max="33" width="3" style="284" customWidth="1"/>
    <col min="34" max="36" width="11.44140625" style="284"/>
    <col min="37" max="37" width="1.88671875" style="284" customWidth="1"/>
    <col min="38" max="38" width="11.44140625" style="284"/>
    <col min="39" max="42" width="5.6640625" style="284" customWidth="1"/>
    <col min="43" max="46" width="12.6640625" style="284" customWidth="1"/>
    <col min="47" max="47" width="11.44140625" style="284"/>
    <col min="48" max="51" width="8.6640625" style="284" customWidth="1"/>
    <col min="52" max="56" width="8.6640625" style="283" customWidth="1"/>
    <col min="57" max="57" width="4.6640625" style="283" customWidth="1"/>
    <col min="58" max="58" width="11.44140625" style="283"/>
    <col min="59" max="59" width="13" style="283" customWidth="1"/>
    <col min="60" max="68" width="11.44140625" style="283"/>
    <col min="69" max="69" width="2.88671875" style="283" customWidth="1"/>
    <col min="70" max="78" width="11.44140625" style="283"/>
    <col min="79" max="79" width="1.44140625" style="283" customWidth="1"/>
    <col min="80" max="95" width="8.6640625" style="283" customWidth="1"/>
    <col min="96" max="96" width="10.33203125" style="283" customWidth="1"/>
    <col min="97" max="97" width="1.88671875" style="283" customWidth="1"/>
    <col min="98" max="100" width="11.44140625" style="283"/>
    <col min="101" max="101" width="3.33203125" style="283" customWidth="1"/>
    <col min="102" max="103" width="18.33203125" style="283" customWidth="1"/>
    <col min="104" max="104" width="1.88671875" style="283" customWidth="1"/>
    <col min="105" max="105" width="11.44140625" style="285"/>
    <col min="106" max="106" width="11.44140625" style="283"/>
    <col min="107" max="107" width="2.109375" style="283" customWidth="1"/>
    <col min="108" max="108" width="12.33203125" style="283" customWidth="1"/>
    <col min="109" max="110" width="11.44140625" style="283"/>
    <col min="111" max="111" width="3.6640625" style="283" customWidth="1"/>
    <col min="112" max="112" width="12.33203125" style="283" customWidth="1"/>
    <col min="113" max="115" width="11.44140625" style="283"/>
    <col min="116" max="126" width="11.44140625" style="15"/>
    <col min="127" max="16384" width="11.44140625" style="37"/>
  </cols>
  <sheetData>
    <row r="1" spans="1:126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123"/>
      <c r="P1" s="123"/>
      <c r="Q1" s="123"/>
      <c r="R1" s="3"/>
      <c r="S1" s="2"/>
      <c r="T1" s="124">
        <f ca="1">TODAY()</f>
        <v>43843</v>
      </c>
      <c r="U1" s="37"/>
      <c r="V1" s="125"/>
      <c r="W1" s="125"/>
      <c r="X1" s="125"/>
      <c r="Y1" s="126"/>
      <c r="Z1" s="125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7" t="s">
        <v>58</v>
      </c>
      <c r="AM1" s="126"/>
      <c r="AN1" s="126"/>
      <c r="AO1" s="126"/>
      <c r="AP1" s="126"/>
      <c r="AQ1" s="126"/>
      <c r="AR1" s="126"/>
      <c r="AS1" s="126"/>
      <c r="AT1" s="126"/>
      <c r="AU1" s="126"/>
      <c r="AV1" s="126"/>
      <c r="AW1" s="126"/>
      <c r="AX1" s="126"/>
      <c r="AY1" s="126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  <c r="BQ1" s="125"/>
      <c r="BR1" s="125"/>
      <c r="BS1" s="125"/>
      <c r="BT1" s="125"/>
      <c r="BU1" s="125"/>
      <c r="BV1" s="125"/>
      <c r="BW1" s="125"/>
      <c r="BX1" s="125"/>
      <c r="BY1" s="125"/>
      <c r="BZ1" s="125"/>
      <c r="CA1" s="125"/>
      <c r="CB1" s="125"/>
      <c r="CC1" s="125"/>
      <c r="CD1" s="125"/>
      <c r="CE1" s="125"/>
      <c r="CF1" s="125"/>
      <c r="CG1" s="125"/>
      <c r="CH1" s="125"/>
      <c r="CI1" s="125"/>
      <c r="CJ1" s="125"/>
      <c r="CK1" s="125"/>
      <c r="CL1" s="125"/>
      <c r="CM1" s="125"/>
      <c r="CN1" s="125"/>
      <c r="CO1" s="125"/>
      <c r="CP1" s="125"/>
      <c r="CQ1" s="125"/>
      <c r="CR1" s="125"/>
      <c r="CS1" s="125"/>
      <c r="CT1" s="125"/>
      <c r="CU1" s="125"/>
      <c r="CV1" s="125"/>
      <c r="CW1" s="125"/>
      <c r="CX1" s="125"/>
      <c r="CY1" s="125"/>
      <c r="CZ1" s="125"/>
      <c r="DA1" s="128"/>
      <c r="DB1" s="125"/>
      <c r="DC1" s="125"/>
      <c r="DD1" s="125"/>
      <c r="DE1" s="125"/>
      <c r="DF1" s="125"/>
      <c r="DG1" s="125"/>
      <c r="DH1" s="125"/>
      <c r="DI1" s="125"/>
      <c r="DJ1" s="125"/>
      <c r="DK1" s="125"/>
    </row>
    <row r="2" spans="1:126" ht="16.2" x14ac:dyDescent="0.25">
      <c r="A2" s="28" t="s">
        <v>59</v>
      </c>
      <c r="B2" s="3"/>
      <c r="C2" s="28">
        <f>Titelblatt!$E$9</f>
        <v>0</v>
      </c>
      <c r="D2" s="3"/>
      <c r="E2" s="3"/>
      <c r="F2" s="3"/>
      <c r="G2" s="3"/>
      <c r="H2" s="3"/>
      <c r="I2" s="3"/>
      <c r="J2" s="3"/>
      <c r="K2" s="3"/>
      <c r="L2" s="2"/>
      <c r="M2"/>
      <c r="N2"/>
      <c r="O2" s="123"/>
      <c r="P2" s="129" t="s">
        <v>60</v>
      </c>
      <c r="Q2" s="130">
        <f>Titelblatt!$H$31</f>
        <v>2.5</v>
      </c>
      <c r="R2" s="3"/>
      <c r="S2" s="3"/>
      <c r="T2" s="3"/>
      <c r="V2" s="125"/>
      <c r="W2" s="125"/>
      <c r="X2" s="125"/>
      <c r="Y2" s="126"/>
      <c r="Z2" s="125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5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5"/>
      <c r="BA2" s="125"/>
      <c r="BB2" s="125"/>
      <c r="BC2" s="125"/>
      <c r="BD2" s="125"/>
      <c r="BE2" s="125"/>
      <c r="BF2" s="127" t="s">
        <v>61</v>
      </c>
      <c r="BG2" s="125"/>
      <c r="BH2" s="125"/>
      <c r="BI2" s="125"/>
      <c r="BJ2" s="125"/>
      <c r="BK2" s="125"/>
      <c r="BL2" s="125"/>
      <c r="BM2" s="125"/>
      <c r="BN2" s="125"/>
      <c r="BO2" s="125"/>
      <c r="BP2" s="125"/>
      <c r="BQ2" s="125"/>
      <c r="BR2" s="125"/>
      <c r="BS2" s="125"/>
      <c r="BT2" s="125"/>
      <c r="BU2" s="125"/>
      <c r="BV2" s="125"/>
      <c r="BW2" s="125"/>
      <c r="BX2" s="125"/>
      <c r="BY2" s="125"/>
      <c r="BZ2" s="125"/>
      <c r="CA2" s="125"/>
      <c r="CB2" s="125"/>
      <c r="CC2" s="125"/>
      <c r="CD2" s="125"/>
      <c r="CE2" s="125"/>
      <c r="CF2" s="125"/>
      <c r="CG2" s="125"/>
      <c r="CH2" s="125"/>
      <c r="CI2" s="125"/>
      <c r="CJ2" s="125"/>
      <c r="CK2" s="125"/>
      <c r="CL2" s="125"/>
      <c r="CM2" s="125"/>
      <c r="CN2" s="125"/>
      <c r="CO2" s="125"/>
      <c r="CP2" s="125"/>
      <c r="CQ2" s="125"/>
      <c r="CR2" s="125"/>
      <c r="CS2" s="125"/>
      <c r="CT2" s="125"/>
      <c r="CU2" s="125"/>
      <c r="CV2" s="125"/>
      <c r="CW2" s="125"/>
      <c r="CX2" s="125"/>
      <c r="CY2" s="125"/>
      <c r="CZ2" s="125"/>
      <c r="DA2" s="128"/>
      <c r="DB2" s="125"/>
      <c r="DC2" s="125"/>
      <c r="DD2" s="125"/>
      <c r="DE2" s="125"/>
      <c r="DF2" s="125"/>
      <c r="DG2" s="125"/>
      <c r="DH2" s="125"/>
      <c r="DI2" s="125"/>
      <c r="DJ2" s="125"/>
      <c r="DK2" s="125"/>
    </row>
    <row r="3" spans="1:126" ht="13.2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23"/>
      <c r="P3" s="123"/>
      <c r="Q3" s="123"/>
      <c r="R3" s="3"/>
      <c r="S3" s="3"/>
      <c r="T3" s="3"/>
      <c r="V3" s="125"/>
      <c r="W3" s="125"/>
      <c r="X3" s="125"/>
      <c r="Y3" s="126"/>
      <c r="Z3" s="125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5"/>
      <c r="BA3" s="125"/>
      <c r="BB3" s="125"/>
      <c r="BC3" s="125"/>
      <c r="BD3" s="125"/>
      <c r="BE3" s="125"/>
      <c r="BF3" s="125"/>
      <c r="BG3" s="125"/>
      <c r="BH3" s="126" t="s">
        <v>44</v>
      </c>
      <c r="BI3" s="126" t="s">
        <v>45</v>
      </c>
      <c r="BJ3" s="126" t="s">
        <v>46</v>
      </c>
      <c r="BK3" s="126" t="s">
        <v>47</v>
      </c>
      <c r="BL3" s="126" t="str">
        <f>Titelblatt!$B$45</f>
        <v>Heizöl (EL)</v>
      </c>
      <c r="BM3" s="126" t="str">
        <f>Titelblatt!$B$46</f>
        <v>Erdgas</v>
      </c>
      <c r="BN3" s="126">
        <f>Titelblatt!$B$47</f>
        <v>0</v>
      </c>
      <c r="BO3" s="126">
        <f>Titelblatt!$B$48</f>
        <v>0</v>
      </c>
      <c r="BP3" s="131" t="s">
        <v>32</v>
      </c>
      <c r="BQ3" s="125"/>
      <c r="BR3" s="125"/>
      <c r="BS3" s="125"/>
      <c r="BT3" s="125"/>
      <c r="BU3" s="125"/>
      <c r="BV3" s="125"/>
      <c r="BW3" s="125"/>
      <c r="BX3" s="125"/>
      <c r="BY3" s="125"/>
      <c r="BZ3" s="125"/>
      <c r="CA3" s="125"/>
      <c r="CB3" s="125"/>
      <c r="CC3" s="125"/>
      <c r="CD3" s="125"/>
      <c r="CE3" s="125"/>
      <c r="CF3" s="125"/>
      <c r="CG3" s="125"/>
      <c r="CH3" s="125"/>
      <c r="CI3" s="125"/>
      <c r="CJ3" s="125"/>
      <c r="CK3" s="125"/>
      <c r="CL3" s="125"/>
      <c r="CM3" s="125"/>
      <c r="CN3" s="125"/>
      <c r="CO3" s="125"/>
      <c r="CP3" s="125"/>
      <c r="CQ3" s="125"/>
      <c r="CR3" s="125"/>
      <c r="CS3" s="125"/>
      <c r="CT3" s="125"/>
      <c r="CU3" s="125"/>
      <c r="CV3" s="125"/>
      <c r="CW3" s="125"/>
      <c r="CX3" s="125"/>
      <c r="CY3" s="125"/>
      <c r="CZ3" s="125"/>
      <c r="DA3" s="128"/>
      <c r="DB3" s="125"/>
      <c r="DC3" s="125"/>
      <c r="DD3" s="125"/>
      <c r="DE3" s="125"/>
      <c r="DF3" s="125"/>
      <c r="DG3" s="125"/>
      <c r="DH3" s="125"/>
      <c r="DI3" s="125"/>
      <c r="DJ3" s="125"/>
      <c r="DK3" s="125"/>
    </row>
    <row r="4" spans="1:126" ht="5.0999999999999996" customHeight="1" x14ac:dyDescent="0.25">
      <c r="A4" s="132"/>
      <c r="B4" s="133"/>
      <c r="C4" s="134"/>
      <c r="D4" s="58"/>
      <c r="E4" s="58"/>
      <c r="F4" s="134"/>
      <c r="G4" s="58"/>
      <c r="H4" s="58"/>
      <c r="I4" s="58"/>
      <c r="J4" s="58"/>
      <c r="K4" s="58"/>
      <c r="L4" s="58"/>
      <c r="M4" s="135"/>
      <c r="N4" s="136"/>
      <c r="O4" s="137"/>
      <c r="P4" s="137"/>
      <c r="Q4" s="138"/>
      <c r="R4" s="139"/>
      <c r="S4" s="56"/>
      <c r="T4" s="140"/>
      <c r="U4" s="109"/>
      <c r="V4" s="125"/>
      <c r="W4" s="125"/>
      <c r="X4" s="125"/>
      <c r="Y4" s="126"/>
      <c r="Z4" s="125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  <c r="BM4" s="125"/>
      <c r="BN4" s="125"/>
      <c r="BO4" s="125"/>
      <c r="BP4" s="125"/>
      <c r="BQ4" s="125"/>
      <c r="BR4" s="125"/>
      <c r="BS4" s="125"/>
      <c r="BT4" s="125"/>
      <c r="BU4" s="125"/>
      <c r="BV4" s="125"/>
      <c r="BW4" s="125"/>
      <c r="BX4" s="125"/>
      <c r="BY4" s="125"/>
      <c r="BZ4" s="125"/>
      <c r="CA4" s="125"/>
      <c r="CB4" s="125"/>
      <c r="CC4" s="125"/>
      <c r="CD4" s="125"/>
      <c r="CE4" s="125"/>
      <c r="CF4" s="125"/>
      <c r="CG4" s="125"/>
      <c r="CH4" s="125"/>
      <c r="CI4" s="125"/>
      <c r="CJ4" s="125"/>
      <c r="CK4" s="125"/>
      <c r="CL4" s="125"/>
      <c r="CM4" s="125"/>
      <c r="CN4" s="125"/>
      <c r="CO4" s="125"/>
      <c r="CP4" s="125"/>
      <c r="CQ4" s="125"/>
      <c r="CR4" s="125"/>
      <c r="CS4" s="125"/>
      <c r="CT4" s="125"/>
      <c r="CU4" s="125"/>
      <c r="CV4" s="125"/>
      <c r="CW4" s="125"/>
      <c r="CX4" s="125"/>
      <c r="CY4" s="125"/>
      <c r="CZ4" s="125"/>
      <c r="DA4" s="128"/>
      <c r="DB4" s="125"/>
      <c r="DC4" s="125"/>
      <c r="DD4" s="125"/>
      <c r="DE4" s="125"/>
      <c r="DF4" s="125"/>
      <c r="DG4" s="125"/>
      <c r="DH4" s="125"/>
      <c r="DI4" s="125"/>
      <c r="DJ4" s="125"/>
      <c r="DK4" s="125"/>
    </row>
    <row r="5" spans="1:126" x14ac:dyDescent="0.25">
      <c r="A5" s="141" t="s">
        <v>62</v>
      </c>
      <c r="B5" s="142" t="s">
        <v>63</v>
      </c>
      <c r="C5" s="143" t="s">
        <v>64</v>
      </c>
      <c r="D5" s="44" t="s">
        <v>65</v>
      </c>
      <c r="E5" s="44"/>
      <c r="F5" s="144"/>
      <c r="G5" s="52"/>
      <c r="H5" s="145" t="s">
        <v>66</v>
      </c>
      <c r="I5" s="50"/>
      <c r="J5" s="50"/>
      <c r="K5" s="52"/>
      <c r="L5" s="146"/>
      <c r="M5" s="147" t="s">
        <v>67</v>
      </c>
      <c r="N5" s="148" t="s">
        <v>68</v>
      </c>
      <c r="O5" s="149" t="s">
        <v>69</v>
      </c>
      <c r="P5" s="149" t="s">
        <v>70</v>
      </c>
      <c r="Q5" s="150" t="s">
        <v>71</v>
      </c>
      <c r="R5" s="151" t="s">
        <v>72</v>
      </c>
      <c r="S5" s="152" t="s">
        <v>73</v>
      </c>
      <c r="T5" s="153"/>
      <c r="U5" s="154" t="s">
        <v>5</v>
      </c>
      <c r="V5" s="127" t="s">
        <v>5</v>
      </c>
      <c r="W5" s="127"/>
      <c r="X5" s="127"/>
      <c r="Y5" s="126"/>
      <c r="Z5" s="125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7" t="s">
        <v>74</v>
      </c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5"/>
      <c r="BA5" s="125"/>
      <c r="BB5" s="125"/>
      <c r="BC5" s="125"/>
      <c r="BD5" s="125"/>
      <c r="BE5" s="125"/>
      <c r="BF5" s="125"/>
      <c r="BG5" s="126" t="s">
        <v>75</v>
      </c>
      <c r="BH5" s="155">
        <f>(Titelblatt!$E$41)/100</f>
        <v>0.05</v>
      </c>
      <c r="BI5" s="155">
        <f>(Titelblatt!$E$42)/100</f>
        <v>0.05</v>
      </c>
      <c r="BJ5" s="155">
        <f>(Titelblatt!$E$43)/100</f>
        <v>0.05</v>
      </c>
      <c r="BK5" s="155">
        <f>(Titelblatt!$E$44)/100</f>
        <v>0.05</v>
      </c>
      <c r="BL5" s="155">
        <f>(Titelblatt!$E$45)/100</f>
        <v>4.4999999999999998E-2</v>
      </c>
      <c r="BM5" s="155">
        <f>(Titelblatt!$E$46)/100</f>
        <v>0.03</v>
      </c>
      <c r="BN5" s="155" t="e">
        <f>(Titelblatt!$E$47)/100</f>
        <v>#VALUE!</v>
      </c>
      <c r="BO5" s="155" t="e">
        <f>(Titelblatt!$E$48)/100</f>
        <v>#VALUE!</v>
      </c>
      <c r="BP5" s="156"/>
      <c r="BQ5" s="125"/>
      <c r="BR5" s="125"/>
      <c r="BS5" s="125"/>
      <c r="BT5" s="125"/>
      <c r="BU5" s="125"/>
      <c r="BV5" s="125"/>
      <c r="BW5" s="125"/>
      <c r="BX5" s="125"/>
      <c r="BY5" s="125"/>
      <c r="BZ5" s="125"/>
      <c r="CA5" s="125"/>
      <c r="CB5" s="125"/>
      <c r="CC5" s="125"/>
      <c r="CD5" s="125"/>
      <c r="CE5" s="125"/>
      <c r="CF5" s="125"/>
      <c r="CG5" s="125"/>
      <c r="CH5" s="125"/>
      <c r="CI5" s="125"/>
      <c r="CJ5" s="125"/>
      <c r="CK5" s="125"/>
      <c r="CL5" s="125"/>
      <c r="CM5" s="125"/>
      <c r="CN5" s="125"/>
      <c r="CO5" s="125"/>
      <c r="CP5" s="125"/>
      <c r="CQ5" s="125"/>
      <c r="CR5" s="125"/>
      <c r="CS5" s="125"/>
      <c r="CT5" s="125"/>
      <c r="CU5" s="125"/>
      <c r="CV5" s="125"/>
      <c r="CW5" s="125"/>
      <c r="CX5" s="125"/>
      <c r="CY5" s="125"/>
      <c r="CZ5" s="125"/>
      <c r="DA5" s="128"/>
      <c r="DB5" s="125"/>
      <c r="DC5" s="125"/>
      <c r="DD5" s="127" t="s">
        <v>76</v>
      </c>
      <c r="DE5" s="125"/>
      <c r="DF5" s="125"/>
      <c r="DG5" s="125"/>
      <c r="DH5" s="127" t="s">
        <v>77</v>
      </c>
      <c r="DI5" s="125"/>
      <c r="DJ5" s="125"/>
      <c r="DK5" s="125"/>
    </row>
    <row r="6" spans="1:126" x14ac:dyDescent="0.25">
      <c r="A6" s="157"/>
      <c r="B6" s="142" t="s">
        <v>5</v>
      </c>
      <c r="C6" s="147" t="s">
        <v>78</v>
      </c>
      <c r="D6" s="44" t="s">
        <v>5</v>
      </c>
      <c r="E6" s="44"/>
      <c r="F6" s="144" t="s">
        <v>5</v>
      </c>
      <c r="G6" s="158" t="s">
        <v>79</v>
      </c>
      <c r="H6" s="29"/>
      <c r="I6" s="2"/>
      <c r="J6" s="44"/>
      <c r="K6" s="44"/>
      <c r="L6" s="159" t="s">
        <v>61</v>
      </c>
      <c r="M6" s="147" t="s">
        <v>80</v>
      </c>
      <c r="N6" s="148" t="s">
        <v>81</v>
      </c>
      <c r="O6" s="149" t="s">
        <v>82</v>
      </c>
      <c r="P6" s="149" t="s">
        <v>83</v>
      </c>
      <c r="Q6" s="150" t="s">
        <v>84</v>
      </c>
      <c r="R6" s="151" t="s">
        <v>85</v>
      </c>
      <c r="S6" s="160" t="s">
        <v>86</v>
      </c>
      <c r="T6" s="161"/>
      <c r="U6" s="154" t="s">
        <v>5</v>
      </c>
      <c r="V6" s="127" t="s">
        <v>5</v>
      </c>
      <c r="W6" s="127"/>
      <c r="X6" s="127"/>
      <c r="Y6" s="126"/>
      <c r="Z6" s="125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5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5"/>
      <c r="BA6" s="125"/>
      <c r="BB6" s="125"/>
      <c r="BC6" s="125"/>
      <c r="BD6" s="125"/>
      <c r="BE6" s="125"/>
      <c r="BF6" s="125"/>
      <c r="BG6" s="126" t="s">
        <v>87</v>
      </c>
      <c r="BH6" s="162">
        <f>(Titelblatt!$F$41)/100</f>
        <v>0.01</v>
      </c>
      <c r="BI6" s="162">
        <f>(Titelblatt!$F$42)/100</f>
        <v>0.01</v>
      </c>
      <c r="BJ6" s="162">
        <f>(Titelblatt!$F$43)/100</f>
        <v>0.01</v>
      </c>
      <c r="BK6" s="162">
        <f>(Titelblatt!$F$44)/100</f>
        <v>0.01</v>
      </c>
      <c r="BL6" s="162">
        <f>(Titelblatt!$F$45)/100</f>
        <v>0.02</v>
      </c>
      <c r="BM6" s="162">
        <f>(Titelblatt!$F$46)/100</f>
        <v>1.4999999999999999E-2</v>
      </c>
      <c r="BN6" s="162">
        <f>(Titelblatt!$F$47)/100</f>
        <v>0</v>
      </c>
      <c r="BO6" s="162">
        <f>(Titelblatt!$F$48)/100</f>
        <v>0</v>
      </c>
      <c r="BP6" s="163"/>
      <c r="BQ6" s="125"/>
      <c r="BR6" s="125"/>
      <c r="BS6" s="125"/>
      <c r="BT6" s="125"/>
      <c r="BU6" s="125"/>
      <c r="BV6" s="125"/>
      <c r="BW6" s="125"/>
      <c r="BX6" s="125"/>
      <c r="BY6" s="125"/>
      <c r="BZ6" s="125"/>
      <c r="CA6" s="125"/>
      <c r="CB6" s="125"/>
      <c r="CC6" s="125"/>
      <c r="CD6" s="125"/>
      <c r="CE6" s="125"/>
      <c r="CF6" s="125"/>
      <c r="CG6" s="125"/>
      <c r="CH6" s="125"/>
      <c r="CI6" s="125"/>
      <c r="CJ6" s="125"/>
      <c r="CK6" s="125"/>
      <c r="CL6" s="125"/>
      <c r="CM6" s="125"/>
      <c r="CN6" s="125"/>
      <c r="CO6" s="125"/>
      <c r="CP6" s="125"/>
      <c r="CQ6" s="125"/>
      <c r="CR6" s="125"/>
      <c r="CS6" s="125"/>
      <c r="CT6" s="127" t="s">
        <v>88</v>
      </c>
      <c r="CU6" s="131" t="s">
        <v>89</v>
      </c>
      <c r="CV6" s="127" t="s">
        <v>88</v>
      </c>
      <c r="CW6" s="125"/>
      <c r="CX6" s="125"/>
      <c r="CY6" s="125"/>
      <c r="CZ6" s="125"/>
      <c r="DA6" s="128"/>
      <c r="DB6" s="125"/>
      <c r="DC6" s="125"/>
      <c r="DD6" s="164" t="s">
        <v>90</v>
      </c>
      <c r="DE6" s="125"/>
      <c r="DF6" s="125"/>
      <c r="DG6" s="125"/>
      <c r="DH6" s="164" t="s">
        <v>91</v>
      </c>
      <c r="DI6" s="125"/>
      <c r="DJ6" s="125"/>
      <c r="DK6" s="125"/>
    </row>
    <row r="7" spans="1:126" x14ac:dyDescent="0.25">
      <c r="A7" s="141"/>
      <c r="B7" s="147"/>
      <c r="C7" s="143" t="s">
        <v>92</v>
      </c>
      <c r="D7" s="165" t="s">
        <v>93</v>
      </c>
      <c r="E7" s="165" t="s">
        <v>94</v>
      </c>
      <c r="F7" s="166" t="s">
        <v>95</v>
      </c>
      <c r="G7" s="167" t="s">
        <v>96</v>
      </c>
      <c r="H7" s="168" t="s">
        <v>97</v>
      </c>
      <c r="I7" s="41"/>
      <c r="J7" s="41"/>
      <c r="K7" s="41"/>
      <c r="L7" s="159" t="s">
        <v>96</v>
      </c>
      <c r="M7" s="159" t="s">
        <v>98</v>
      </c>
      <c r="N7" s="148" t="s">
        <v>99</v>
      </c>
      <c r="O7" s="149" t="s">
        <v>5</v>
      </c>
      <c r="P7" s="169" t="s">
        <v>100</v>
      </c>
      <c r="Q7" s="150" t="s">
        <v>85</v>
      </c>
      <c r="R7" s="151" t="s">
        <v>101</v>
      </c>
      <c r="S7" s="170" t="s">
        <v>5</v>
      </c>
      <c r="T7" s="171"/>
      <c r="U7" s="109"/>
      <c r="V7" s="131"/>
      <c r="W7" s="131" t="s">
        <v>102</v>
      </c>
      <c r="X7" s="131" t="s">
        <v>103</v>
      </c>
      <c r="Y7" s="131" t="s">
        <v>104</v>
      </c>
      <c r="Z7" s="125"/>
      <c r="AA7" s="127" t="s">
        <v>105</v>
      </c>
      <c r="AB7" s="126"/>
      <c r="AC7" s="126"/>
      <c r="AD7" s="126"/>
      <c r="AE7" s="126"/>
      <c r="AF7" s="126"/>
      <c r="AG7" s="126"/>
      <c r="AH7" s="127" t="s">
        <v>106</v>
      </c>
      <c r="AI7" s="126"/>
      <c r="AJ7" s="126"/>
      <c r="AK7" s="126"/>
      <c r="AL7" s="125"/>
      <c r="AM7" s="126"/>
      <c r="AN7" s="126"/>
      <c r="AO7" s="126"/>
      <c r="AP7" s="126"/>
      <c r="AQ7" s="127" t="s">
        <v>107</v>
      </c>
      <c r="AR7" s="126"/>
      <c r="AS7" s="126"/>
      <c r="AT7" s="126"/>
      <c r="AU7" s="126"/>
      <c r="AV7" s="127" t="s">
        <v>108</v>
      </c>
      <c r="AW7" s="126"/>
      <c r="AX7" s="126"/>
      <c r="AY7" s="126"/>
      <c r="AZ7" s="125"/>
      <c r="BA7" s="125"/>
      <c r="BB7" s="125"/>
      <c r="BC7" s="125"/>
      <c r="BD7" s="125"/>
      <c r="BE7" s="125"/>
      <c r="BF7" s="125"/>
      <c r="BG7" s="126" t="s">
        <v>40</v>
      </c>
      <c r="BH7" s="172">
        <f>IF(ISTEXT(Titelblatt!$G$41),0,Titelblatt!$G$41)</f>
        <v>0</v>
      </c>
      <c r="BI7" s="172">
        <f>IF(ISTEXT(Titelblatt!$G$42),0,Titelblatt!$G$42)</f>
        <v>0</v>
      </c>
      <c r="BJ7" s="172">
        <f>IF(ISTEXT(Titelblatt!$G$43),0,Titelblatt!$G$43)</f>
        <v>0</v>
      </c>
      <c r="BK7" s="172">
        <f>IF(ISTEXT(Titelblatt!$G$44),0,Titelblatt!$G$44)</f>
        <v>0</v>
      </c>
      <c r="BL7" s="172">
        <f>IF(ISTEXT(Titelblatt!$G$45),0,Titelblatt!$G$45)</f>
        <v>0</v>
      </c>
      <c r="BM7" s="172">
        <f>IF(ISTEXT(Titelblatt!$G$46),0,Titelblatt!$G$46)</f>
        <v>0</v>
      </c>
      <c r="BN7" s="172">
        <f>IF(ISTEXT(Titelblatt!$G$47),0,Titelblatt!$G$47)</f>
        <v>0</v>
      </c>
      <c r="BO7" s="172">
        <f>IF(ISTEXT(Titelblatt!$G$48),0,Titelblatt!$G$48)</f>
        <v>0</v>
      </c>
      <c r="BP7" s="172"/>
      <c r="BQ7" s="125"/>
      <c r="BR7" s="127" t="s">
        <v>109</v>
      </c>
      <c r="BS7" s="125"/>
      <c r="BT7" s="125"/>
      <c r="BU7" s="125"/>
      <c r="BV7" s="125"/>
      <c r="BW7" s="125"/>
      <c r="BX7" s="125"/>
      <c r="BY7" s="125"/>
      <c r="BZ7" s="125"/>
      <c r="CA7" s="125"/>
      <c r="CB7" s="127" t="s">
        <v>110</v>
      </c>
      <c r="CC7" s="125"/>
      <c r="CD7" s="125"/>
      <c r="CE7" s="125"/>
      <c r="CF7" s="125"/>
      <c r="CG7" s="125"/>
      <c r="CH7" s="125"/>
      <c r="CI7" s="125"/>
      <c r="CJ7" s="125"/>
      <c r="CK7" s="125"/>
      <c r="CL7" s="125"/>
      <c r="CM7" s="125"/>
      <c r="CN7" s="125"/>
      <c r="CO7" s="125"/>
      <c r="CP7" s="125"/>
      <c r="CQ7" s="125"/>
      <c r="CR7" s="127" t="s">
        <v>111</v>
      </c>
      <c r="CS7" s="127" t="s">
        <v>5</v>
      </c>
      <c r="CT7" s="131" t="s">
        <v>112</v>
      </c>
      <c r="CU7" s="131" t="s">
        <v>113</v>
      </c>
      <c r="CV7" s="131" t="s">
        <v>112</v>
      </c>
      <c r="CW7" s="125" t="s">
        <v>5</v>
      </c>
      <c r="CX7" s="125"/>
      <c r="CY7" s="125"/>
      <c r="CZ7" s="125"/>
      <c r="DA7" s="128"/>
      <c r="DB7" s="125"/>
      <c r="DC7" s="125"/>
      <c r="DD7" s="173" t="s">
        <v>114</v>
      </c>
      <c r="DE7" s="125"/>
      <c r="DF7" s="125"/>
      <c r="DG7" s="125"/>
      <c r="DH7" s="173" t="s">
        <v>114</v>
      </c>
      <c r="DI7" s="125"/>
      <c r="DJ7" s="125"/>
      <c r="DK7" s="125"/>
    </row>
    <row r="8" spans="1:126" x14ac:dyDescent="0.25">
      <c r="A8" s="141"/>
      <c r="B8" s="147"/>
      <c r="C8" s="143" t="s">
        <v>115</v>
      </c>
      <c r="D8" s="174"/>
      <c r="E8" s="175" t="s">
        <v>5</v>
      </c>
      <c r="F8" s="143" t="s">
        <v>116</v>
      </c>
      <c r="G8" s="158" t="s">
        <v>5</v>
      </c>
      <c r="H8" s="149" t="s">
        <v>117</v>
      </c>
      <c r="I8" s="176" t="s">
        <v>118</v>
      </c>
      <c r="J8" s="176" t="s">
        <v>119</v>
      </c>
      <c r="K8" s="177" t="s">
        <v>120</v>
      </c>
      <c r="L8" s="178" t="s">
        <v>121</v>
      </c>
      <c r="M8" s="179" t="s">
        <v>5</v>
      </c>
      <c r="N8" s="148" t="s">
        <v>104</v>
      </c>
      <c r="O8" s="180" t="s">
        <v>5</v>
      </c>
      <c r="P8" s="181" t="s">
        <v>122</v>
      </c>
      <c r="Q8" s="150" t="s">
        <v>5</v>
      </c>
      <c r="R8" s="151" t="s">
        <v>123</v>
      </c>
      <c r="S8" s="182" t="s">
        <v>61</v>
      </c>
      <c r="T8" s="183" t="s">
        <v>124</v>
      </c>
      <c r="U8" s="184"/>
      <c r="V8" s="131" t="s">
        <v>5</v>
      </c>
      <c r="W8" s="131" t="s">
        <v>82</v>
      </c>
      <c r="X8" s="131" t="s">
        <v>94</v>
      </c>
      <c r="Y8" s="126"/>
      <c r="Z8" s="125"/>
      <c r="AA8" s="173" t="s">
        <v>125</v>
      </c>
      <c r="AB8" s="173" t="s">
        <v>123</v>
      </c>
      <c r="AC8" s="131" t="s">
        <v>87</v>
      </c>
      <c r="AD8" s="131" t="s">
        <v>126</v>
      </c>
      <c r="AE8" s="173" t="s">
        <v>113</v>
      </c>
      <c r="AF8" s="127" t="s">
        <v>127</v>
      </c>
      <c r="AG8" s="126" t="s">
        <v>5</v>
      </c>
      <c r="AH8" s="173" t="s">
        <v>128</v>
      </c>
      <c r="AI8" s="173" t="s">
        <v>129</v>
      </c>
      <c r="AJ8" s="126" t="s">
        <v>130</v>
      </c>
      <c r="AK8" s="126"/>
      <c r="AL8" s="126"/>
      <c r="AM8" s="126" t="s">
        <v>131</v>
      </c>
      <c r="AN8" s="126"/>
      <c r="AO8" s="126"/>
      <c r="AP8" s="126"/>
      <c r="AQ8" s="173" t="s">
        <v>117</v>
      </c>
      <c r="AR8" s="173" t="s">
        <v>118</v>
      </c>
      <c r="AS8" s="173" t="s">
        <v>119</v>
      </c>
      <c r="AT8" s="173" t="s">
        <v>120</v>
      </c>
      <c r="AU8" s="173" t="s">
        <v>132</v>
      </c>
      <c r="AV8" s="173" t="s">
        <v>117</v>
      </c>
      <c r="AW8" s="125"/>
      <c r="AX8" s="173" t="s">
        <v>118</v>
      </c>
      <c r="AY8" s="126"/>
      <c r="AZ8" s="173" t="s">
        <v>119</v>
      </c>
      <c r="BA8" s="126"/>
      <c r="BB8" s="173" t="s">
        <v>120</v>
      </c>
      <c r="BC8" s="126"/>
      <c r="BD8" s="131" t="s">
        <v>133</v>
      </c>
      <c r="BE8" s="125"/>
      <c r="BF8" s="125"/>
      <c r="BG8" s="126" t="s">
        <v>134</v>
      </c>
      <c r="BH8" s="172">
        <f>IF(ISTEXT(Titelblatt!$H$41),0,Titelblatt!$H$41)</f>
        <v>0</v>
      </c>
      <c r="BI8" s="172">
        <f>IF(ISTEXT(Titelblatt!$H$42),0,Titelblatt!$H$42)</f>
        <v>0</v>
      </c>
      <c r="BJ8" s="172">
        <f>IF(ISTEXT(Titelblatt!$H$43),0,Titelblatt!$H$43)</f>
        <v>0</v>
      </c>
      <c r="BK8" s="172">
        <f>IF(ISTEXT(Titelblatt!$H$44),0,Titelblatt!$H$44)</f>
        <v>0</v>
      </c>
      <c r="BL8" s="172">
        <f>IF(ISTEXT(Titelblatt!$H$45),0,Titelblatt!$H$45)</f>
        <v>0</v>
      </c>
      <c r="BM8" s="172">
        <f>IF(ISTEXT(Titelblatt!$H$46),0,Titelblatt!$H$46)</f>
        <v>0</v>
      </c>
      <c r="BN8" s="172">
        <f>IF(ISTEXT(Titelblatt!$H$47),0,Titelblatt!$H$47)</f>
        <v>0</v>
      </c>
      <c r="BO8" s="172">
        <f>IF(ISTEXT(Titelblatt!$H$48),0,Titelblatt!$H$48)</f>
        <v>0</v>
      </c>
      <c r="BP8" s="172"/>
      <c r="BQ8" s="125"/>
      <c r="BR8" s="125"/>
      <c r="BS8" s="125"/>
      <c r="BT8" s="125"/>
      <c r="BU8" s="125"/>
      <c r="BV8" s="125"/>
      <c r="BW8" s="125"/>
      <c r="BX8" s="125"/>
      <c r="BY8" s="125"/>
      <c r="BZ8" s="131" t="s">
        <v>111</v>
      </c>
      <c r="CA8" s="125"/>
      <c r="CB8" s="185" t="s">
        <v>44</v>
      </c>
      <c r="CC8" s="125"/>
      <c r="CD8" s="186" t="s">
        <v>45</v>
      </c>
      <c r="CE8" s="125" t="s">
        <v>5</v>
      </c>
      <c r="CF8" s="186" t="s">
        <v>46</v>
      </c>
      <c r="CG8" s="125"/>
      <c r="CH8" s="186" t="s">
        <v>47</v>
      </c>
      <c r="CI8" s="125"/>
      <c r="CJ8" s="186" t="str">
        <f>$BL$3</f>
        <v>Heizöl (EL)</v>
      </c>
      <c r="CK8" s="125"/>
      <c r="CL8" s="186" t="str">
        <f>$BM$3</f>
        <v>Erdgas</v>
      </c>
      <c r="CM8" s="125"/>
      <c r="CN8" s="186">
        <f>$BN$3</f>
        <v>0</v>
      </c>
      <c r="CO8" s="125"/>
      <c r="CP8" s="186">
        <f>$BO$3</f>
        <v>0</v>
      </c>
      <c r="CQ8" s="125"/>
      <c r="CR8" s="131" t="s">
        <v>114</v>
      </c>
      <c r="CS8" s="131" t="s">
        <v>5</v>
      </c>
      <c r="CT8" s="125"/>
      <c r="CU8" s="173" t="s">
        <v>135</v>
      </c>
      <c r="CV8" s="173"/>
      <c r="CW8" s="125" t="s">
        <v>5</v>
      </c>
      <c r="CX8" s="127" t="s">
        <v>136</v>
      </c>
      <c r="CY8" s="127" t="s">
        <v>137</v>
      </c>
      <c r="CZ8" s="125"/>
      <c r="DA8" s="187" t="s">
        <v>71</v>
      </c>
      <c r="DB8" s="127" t="s">
        <v>138</v>
      </c>
      <c r="DC8" s="125"/>
      <c r="DD8" s="173" t="s">
        <v>139</v>
      </c>
      <c r="DE8" s="131" t="s">
        <v>61</v>
      </c>
      <c r="DF8" s="131" t="s">
        <v>74</v>
      </c>
      <c r="DG8" s="125"/>
      <c r="DH8" s="173" t="s">
        <v>139</v>
      </c>
      <c r="DI8" s="131" t="s">
        <v>61</v>
      </c>
      <c r="DJ8" s="131" t="s">
        <v>74</v>
      </c>
      <c r="DK8" s="125"/>
    </row>
    <row r="9" spans="1:126" x14ac:dyDescent="0.25">
      <c r="A9" s="188"/>
      <c r="B9" s="75" t="s">
        <v>5</v>
      </c>
      <c r="C9" s="189" t="s">
        <v>140</v>
      </c>
      <c r="D9" s="190" t="s">
        <v>141</v>
      </c>
      <c r="E9" s="190" t="s">
        <v>141</v>
      </c>
      <c r="F9" s="189" t="s">
        <v>141</v>
      </c>
      <c r="G9" s="191" t="s">
        <v>142</v>
      </c>
      <c r="H9" s="192"/>
      <c r="I9" s="193" t="s">
        <v>143</v>
      </c>
      <c r="J9" s="2"/>
      <c r="K9" s="189"/>
      <c r="L9" s="191" t="s">
        <v>144</v>
      </c>
      <c r="M9" s="75" t="s">
        <v>145</v>
      </c>
      <c r="N9" s="194" t="s">
        <v>145</v>
      </c>
      <c r="O9" s="180" t="s">
        <v>145</v>
      </c>
      <c r="P9" s="180" t="s">
        <v>145</v>
      </c>
      <c r="Q9" s="178" t="s">
        <v>145</v>
      </c>
      <c r="R9" s="195" t="s">
        <v>145</v>
      </c>
      <c r="S9" s="170" t="s">
        <v>146</v>
      </c>
      <c r="T9" s="196"/>
      <c r="U9" s="197"/>
      <c r="V9" s="173"/>
      <c r="W9" s="173" t="s">
        <v>147</v>
      </c>
      <c r="X9" s="173"/>
      <c r="Y9" s="173" t="s">
        <v>5</v>
      </c>
      <c r="Z9" s="125"/>
      <c r="AA9" s="125"/>
      <c r="AB9" s="173" t="s">
        <v>5</v>
      </c>
      <c r="AC9" s="198">
        <f>((Titelblatt!$H$32)/100)</f>
        <v>0.01</v>
      </c>
      <c r="AD9" s="198">
        <f>$Q$2/100</f>
        <v>2.5000000000000001E-2</v>
      </c>
      <c r="AE9" s="173" t="s">
        <v>5</v>
      </c>
      <c r="AF9" s="126"/>
      <c r="AG9" s="126"/>
      <c r="AH9" s="173" t="s">
        <v>94</v>
      </c>
      <c r="AI9" s="173" t="s">
        <v>5</v>
      </c>
      <c r="AJ9" s="126" t="s">
        <v>106</v>
      </c>
      <c r="AK9" s="126"/>
      <c r="AL9" s="173" t="s">
        <v>148</v>
      </c>
      <c r="AM9" s="173" t="s">
        <v>117</v>
      </c>
      <c r="AN9" s="173" t="s">
        <v>118</v>
      </c>
      <c r="AO9" s="173" t="s">
        <v>119</v>
      </c>
      <c r="AP9" s="173" t="s">
        <v>120</v>
      </c>
      <c r="AQ9" s="155">
        <f>$BH$5</f>
        <v>0.05</v>
      </c>
      <c r="AR9" s="155">
        <f>$BI$5</f>
        <v>0.05</v>
      </c>
      <c r="AS9" s="155">
        <f>$BJ$5</f>
        <v>0.05</v>
      </c>
      <c r="AT9" s="155">
        <f>$BK$5</f>
        <v>0.05</v>
      </c>
      <c r="AU9" s="173" t="s">
        <v>74</v>
      </c>
      <c r="AV9" s="173" t="s">
        <v>149</v>
      </c>
      <c r="AW9" s="173" t="s">
        <v>150</v>
      </c>
      <c r="AX9" s="173" t="s">
        <v>151</v>
      </c>
      <c r="AY9" s="173" t="s">
        <v>150</v>
      </c>
      <c r="AZ9" s="173" t="s">
        <v>151</v>
      </c>
      <c r="BA9" s="173" t="s">
        <v>150</v>
      </c>
      <c r="BB9" s="173" t="s">
        <v>149</v>
      </c>
      <c r="BC9" s="173" t="s">
        <v>150</v>
      </c>
      <c r="BD9" s="199" t="s">
        <v>150</v>
      </c>
      <c r="BE9" s="125"/>
      <c r="BF9" s="173" t="s">
        <v>152</v>
      </c>
      <c r="BG9" s="125"/>
      <c r="BH9" s="200" t="s">
        <v>153</v>
      </c>
      <c r="BI9" s="200" t="s">
        <v>153</v>
      </c>
      <c r="BJ9" s="200" t="s">
        <v>153</v>
      </c>
      <c r="BK9" s="200" t="s">
        <v>153</v>
      </c>
      <c r="BL9" s="200" t="s">
        <v>153</v>
      </c>
      <c r="BM9" s="200" t="s">
        <v>153</v>
      </c>
      <c r="BN9" s="200" t="s">
        <v>153</v>
      </c>
      <c r="BO9" s="200" t="s">
        <v>153</v>
      </c>
      <c r="BP9" s="200" t="s">
        <v>154</v>
      </c>
      <c r="BQ9" s="125"/>
      <c r="BR9" s="164" t="s">
        <v>44</v>
      </c>
      <c r="BS9" s="164" t="s">
        <v>45</v>
      </c>
      <c r="BT9" s="164" t="s">
        <v>46</v>
      </c>
      <c r="BU9" s="164" t="s">
        <v>47</v>
      </c>
      <c r="BV9" s="164" t="str">
        <f>$BL$3</f>
        <v>Heizöl (EL)</v>
      </c>
      <c r="BW9" s="164" t="str">
        <f>$BM$3</f>
        <v>Erdgas</v>
      </c>
      <c r="BX9" s="164">
        <f>$BN$3</f>
        <v>0</v>
      </c>
      <c r="BY9" s="164">
        <f>$BO$3</f>
        <v>0</v>
      </c>
      <c r="BZ9" s="131" t="s">
        <v>125</v>
      </c>
      <c r="CA9" s="125"/>
      <c r="CB9" s="173" t="s">
        <v>113</v>
      </c>
      <c r="CC9" s="201" t="s">
        <v>155</v>
      </c>
      <c r="CD9" s="173" t="s">
        <v>113</v>
      </c>
      <c r="CE9" s="201" t="s">
        <v>156</v>
      </c>
      <c r="CF9" s="173" t="s">
        <v>113</v>
      </c>
      <c r="CG9" s="201" t="s">
        <v>157</v>
      </c>
      <c r="CH9" s="173" t="s">
        <v>113</v>
      </c>
      <c r="CI9" s="201" t="s">
        <v>158</v>
      </c>
      <c r="CJ9" s="173" t="s">
        <v>113</v>
      </c>
      <c r="CK9" s="201" t="s">
        <v>159</v>
      </c>
      <c r="CL9" s="173" t="s">
        <v>113</v>
      </c>
      <c r="CM9" s="201" t="s">
        <v>160</v>
      </c>
      <c r="CN9" s="173" t="s">
        <v>113</v>
      </c>
      <c r="CO9" s="201" t="s">
        <v>161</v>
      </c>
      <c r="CP9" s="173" t="s">
        <v>113</v>
      </c>
      <c r="CQ9" s="201" t="s">
        <v>162</v>
      </c>
      <c r="CR9" s="131" t="s">
        <v>5</v>
      </c>
      <c r="CS9" s="131"/>
      <c r="CT9" s="131" t="s">
        <v>125</v>
      </c>
      <c r="CU9" s="202">
        <v>1.1000000000000001</v>
      </c>
      <c r="CV9" s="131" t="s">
        <v>114</v>
      </c>
      <c r="CW9" s="126"/>
      <c r="CX9" s="127" t="s">
        <v>163</v>
      </c>
      <c r="CY9" s="127" t="s">
        <v>163</v>
      </c>
      <c r="CZ9" s="126"/>
      <c r="DA9" s="187" t="s">
        <v>164</v>
      </c>
      <c r="DB9" s="127" t="s">
        <v>164</v>
      </c>
      <c r="DC9" s="126"/>
      <c r="DD9" s="203" t="s">
        <v>165</v>
      </c>
      <c r="DE9" s="173" t="s">
        <v>166</v>
      </c>
      <c r="DF9" s="173" t="s">
        <v>166</v>
      </c>
      <c r="DG9" s="125"/>
      <c r="DH9" s="203" t="s">
        <v>165</v>
      </c>
      <c r="DI9" s="173" t="s">
        <v>166</v>
      </c>
      <c r="DJ9" s="173" t="s">
        <v>166</v>
      </c>
      <c r="DK9" s="125"/>
    </row>
    <row r="10" spans="1:126" ht="5.0999999999999996" customHeight="1" thickBot="1" x14ac:dyDescent="0.3">
      <c r="A10" s="204"/>
      <c r="B10" s="205"/>
      <c r="C10" s="206"/>
      <c r="D10" s="207"/>
      <c r="E10" s="207"/>
      <c r="F10" s="206"/>
      <c r="G10" s="208"/>
      <c r="H10" s="209"/>
      <c r="I10" s="207"/>
      <c r="J10" s="207"/>
      <c r="K10" s="208"/>
      <c r="L10" s="210"/>
      <c r="M10" s="205"/>
      <c r="N10" s="211"/>
      <c r="O10" s="212"/>
      <c r="P10" s="212"/>
      <c r="Q10" s="213"/>
      <c r="R10" s="214"/>
      <c r="S10" s="215"/>
      <c r="T10" s="216"/>
      <c r="U10" s="154"/>
      <c r="V10" s="125"/>
      <c r="W10" s="125"/>
      <c r="X10" s="125"/>
      <c r="Y10" s="126"/>
      <c r="Z10" s="125"/>
      <c r="AA10" s="125"/>
      <c r="AB10" s="126"/>
      <c r="AC10" s="126"/>
      <c r="AD10" s="126"/>
      <c r="AE10" s="126"/>
      <c r="AF10" s="126"/>
      <c r="AG10" s="126"/>
      <c r="AH10" s="125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5"/>
      <c r="BA10" s="126"/>
      <c r="BB10" s="125"/>
      <c r="BC10" s="126"/>
      <c r="BD10" s="125"/>
      <c r="BE10" s="125"/>
      <c r="BF10" s="125"/>
      <c r="BG10" s="125"/>
      <c r="BH10" s="125"/>
      <c r="BI10" s="125"/>
      <c r="BJ10" s="125"/>
      <c r="BK10" s="125"/>
      <c r="BL10" s="125"/>
      <c r="BM10" s="125"/>
      <c r="BN10" s="125"/>
      <c r="BO10" s="125"/>
      <c r="BP10" s="125"/>
      <c r="BQ10" s="125"/>
      <c r="BR10" s="125"/>
      <c r="BS10" s="125"/>
      <c r="BT10" s="125"/>
      <c r="BU10" s="125"/>
      <c r="BV10" s="125"/>
      <c r="BW10" s="125"/>
      <c r="BX10" s="125"/>
      <c r="BY10" s="125"/>
      <c r="BZ10" s="125"/>
      <c r="CA10" s="125"/>
      <c r="CB10" s="125"/>
      <c r="CC10" s="125"/>
      <c r="CD10" s="125"/>
      <c r="CE10" s="125"/>
      <c r="CF10" s="125"/>
      <c r="CG10" s="125"/>
      <c r="CH10" s="125"/>
      <c r="CI10" s="125"/>
      <c r="CJ10" s="125"/>
      <c r="CK10" s="125"/>
      <c r="CL10" s="125"/>
      <c r="CM10" s="125"/>
      <c r="CN10" s="125"/>
      <c r="CO10" s="125"/>
      <c r="CP10" s="125"/>
      <c r="CQ10" s="125"/>
      <c r="CR10" s="125"/>
      <c r="CS10" s="125"/>
      <c r="CT10" s="125"/>
      <c r="CU10" s="125"/>
      <c r="CV10" s="125"/>
      <c r="CW10" s="125"/>
      <c r="CX10" s="125"/>
      <c r="CY10" s="125"/>
      <c r="CZ10" s="125"/>
      <c r="DA10" s="128"/>
      <c r="DB10" s="125"/>
      <c r="DC10" s="125"/>
      <c r="DD10" s="125"/>
      <c r="DE10" s="125"/>
      <c r="DF10" s="125"/>
      <c r="DG10" s="125"/>
      <c r="DH10" s="125"/>
      <c r="DI10" s="125"/>
      <c r="DJ10" s="125"/>
      <c r="DK10" s="125"/>
    </row>
    <row r="11" spans="1:126" ht="8.1" customHeight="1" x14ac:dyDescent="0.25">
      <c r="A11" s="217"/>
      <c r="B11" s="79"/>
      <c r="C11" s="218" t="str">
        <f>$AB11</f>
        <v/>
      </c>
      <c r="D11" s="219"/>
      <c r="E11" s="219" t="str">
        <f>$X11</f>
        <v/>
      </c>
      <c r="F11" s="220"/>
      <c r="G11" s="29"/>
      <c r="H11" s="221" t="str">
        <f>$AM11</f>
        <v/>
      </c>
      <c r="I11" s="222"/>
      <c r="J11" s="222"/>
      <c r="K11" s="223"/>
      <c r="L11" s="224"/>
      <c r="M11" s="224"/>
      <c r="N11" s="225"/>
      <c r="O11" s="226"/>
      <c r="P11" s="226"/>
      <c r="Q11" s="227"/>
      <c r="R11" s="228"/>
      <c r="S11" s="229"/>
      <c r="T11" s="230"/>
      <c r="U11" s="154"/>
      <c r="V11" s="126"/>
      <c r="W11" s="126"/>
      <c r="X11" s="164" t="str">
        <f>IF(AND(($W12&gt;0),($X12=0)),"Eingabe ?","")</f>
        <v/>
      </c>
      <c r="Y11" s="126"/>
      <c r="Z11" s="125"/>
      <c r="AA11" s="125"/>
      <c r="AB11" s="164" t="str">
        <f>IF(AND(($AB12=0),OR(($W12&gt;0),($X12&gt;0))),"Eingabe ?","")</f>
        <v/>
      </c>
      <c r="AC11" s="126"/>
      <c r="AD11" s="126"/>
      <c r="AE11" s="126"/>
      <c r="AF11" s="126"/>
      <c r="AG11" s="126"/>
      <c r="AH11" s="125"/>
      <c r="AI11" s="126"/>
      <c r="AJ11" s="126"/>
      <c r="AK11" s="126"/>
      <c r="AL11" s="126"/>
      <c r="AM11" s="164" t="str">
        <f>IF((OR(ISTEXT($G12),($G12=0))),"",IF((SUM($AM12:$AP12)=1),"","Total 100%?"))</f>
        <v/>
      </c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5"/>
      <c r="BA11" s="126"/>
      <c r="BB11" s="125"/>
      <c r="BC11" s="126"/>
      <c r="BD11" s="125"/>
      <c r="BE11" s="125"/>
      <c r="BF11" s="125"/>
      <c r="BG11" s="125"/>
      <c r="BH11" s="200" t="s">
        <v>5</v>
      </c>
      <c r="BI11" s="200" t="s">
        <v>5</v>
      </c>
      <c r="BJ11" s="200" t="s">
        <v>5</v>
      </c>
      <c r="BK11" s="200" t="s">
        <v>5</v>
      </c>
      <c r="BL11" s="200" t="s">
        <v>5</v>
      </c>
      <c r="BM11" s="200" t="s">
        <v>5</v>
      </c>
      <c r="BN11" s="200" t="s">
        <v>5</v>
      </c>
      <c r="BO11" s="200" t="s">
        <v>5</v>
      </c>
      <c r="BP11" s="200"/>
      <c r="BQ11" s="125"/>
      <c r="BR11" s="125"/>
      <c r="BS11" s="125"/>
      <c r="BT11" s="125"/>
      <c r="BU11" s="125"/>
      <c r="BV11" s="125"/>
      <c r="BW11" s="125"/>
      <c r="BX11" s="125"/>
      <c r="BY11" s="125"/>
      <c r="BZ11" s="125"/>
      <c r="CA11" s="125"/>
      <c r="CB11" s="125"/>
      <c r="CC11" s="125"/>
      <c r="CD11" s="125"/>
      <c r="CE11" s="125"/>
      <c r="CF11" s="125"/>
      <c r="CG11" s="125"/>
      <c r="CH11" s="125"/>
      <c r="CI11" s="125"/>
      <c r="CJ11" s="125"/>
      <c r="CK11" s="125"/>
      <c r="CL11" s="125"/>
      <c r="CM11" s="125"/>
      <c r="CN11" s="125"/>
      <c r="CO11" s="125"/>
      <c r="CP11" s="125"/>
      <c r="CQ11" s="125"/>
      <c r="CR11" s="125"/>
      <c r="CS11" s="125"/>
      <c r="CT11" s="125"/>
      <c r="CU11" s="125"/>
      <c r="CV11" s="125"/>
      <c r="CW11" s="125"/>
      <c r="CX11" s="125"/>
      <c r="CY11" s="125"/>
      <c r="CZ11" s="125"/>
      <c r="DA11" s="128"/>
      <c r="DB11" s="125"/>
      <c r="DC11" s="125"/>
      <c r="DD11" s="125"/>
      <c r="DE11" s="125"/>
      <c r="DF11" s="125"/>
      <c r="DG11" s="125"/>
      <c r="DH11" s="125"/>
      <c r="DI11" s="125"/>
      <c r="DJ11" s="125"/>
      <c r="DK11" s="125"/>
    </row>
    <row r="12" spans="1:126" s="259" customFormat="1" ht="17.100000000000001" customHeight="1" x14ac:dyDescent="0.25">
      <c r="A12" s="231"/>
      <c r="B12" s="232"/>
      <c r="C12" s="233"/>
      <c r="D12" s="234"/>
      <c r="E12" s="234"/>
      <c r="F12" s="235" t="str">
        <f>$Y12</f>
        <v/>
      </c>
      <c r="G12" s="236"/>
      <c r="H12" s="237"/>
      <c r="I12" s="238"/>
      <c r="J12" s="238"/>
      <c r="K12" s="238"/>
      <c r="L12" s="239"/>
      <c r="M12" s="239"/>
      <c r="N12" s="240"/>
      <c r="O12" s="241" t="str">
        <f>IF(($AJ12=0),"",$AJ12)</f>
        <v/>
      </c>
      <c r="P12" s="241" t="str">
        <f>IF(($CX12=0),"",$CX12)</f>
        <v/>
      </c>
      <c r="Q12" s="242" t="str">
        <f>$DA12</f>
        <v/>
      </c>
      <c r="R12" s="243" t="str">
        <f>$DB12</f>
        <v/>
      </c>
      <c r="S12" s="244" t="str">
        <f>IF(($DE12=0),"",$DE12)</f>
        <v/>
      </c>
      <c r="T12" s="245" t="str">
        <f>IF(($DF12=0),"",$DF12)</f>
        <v/>
      </c>
      <c r="U12" s="246"/>
      <c r="V12" s="247"/>
      <c r="W12" s="248">
        <f>IF(ISTEXT($D12),0,$D12)</f>
        <v>0</v>
      </c>
      <c r="X12" s="248">
        <f>IF(ISTEXT($E12),0,$E12)</f>
        <v>0</v>
      </c>
      <c r="Y12" s="249" t="str">
        <f>IF(OR(ISTEXT($D12),$D12=0,),"",($D12-$X12))</f>
        <v/>
      </c>
      <c r="Z12" s="125"/>
      <c r="AA12" s="249">
        <f>IF(ISTEXT($N12),0,$N12)</f>
        <v>0</v>
      </c>
      <c r="AB12" s="250">
        <f>IF(ISTEXT($C12),0,$C12)</f>
        <v>0</v>
      </c>
      <c r="AC12" s="251" t="s">
        <v>167</v>
      </c>
      <c r="AD12" s="251" t="s">
        <v>167</v>
      </c>
      <c r="AE12" s="252">
        <f>IF(($AA12=0),0,PMT(($AD$9),$AB12,PV((($AD$9)-($AC$9))/(1+($AC$9)),$AB12,1)))</f>
        <v>0</v>
      </c>
      <c r="AF12" s="253">
        <f>ROUND(($AE12*$AA12),-1)</f>
        <v>0</v>
      </c>
      <c r="AG12" s="247"/>
      <c r="AH12" s="249">
        <f>$X12</f>
        <v>0</v>
      </c>
      <c r="AI12" s="254">
        <f>IF(($X12=0),0,-PMT(($AD$9),$AB12,1))</f>
        <v>0</v>
      </c>
      <c r="AJ12" s="253">
        <f>ROUND(($AI12*$X12),-1)</f>
        <v>0</v>
      </c>
      <c r="AK12" s="247"/>
      <c r="AL12" s="249">
        <f>IF(ISTEXT($G12),0,$G12)</f>
        <v>0</v>
      </c>
      <c r="AM12" s="255">
        <f>IF(ISTEXT($H12),0,$H12/100)</f>
        <v>0</v>
      </c>
      <c r="AN12" s="255">
        <f>IF(ISTEXT($I12),0,$I12/100)</f>
        <v>0</v>
      </c>
      <c r="AO12" s="255">
        <f>IF(ISTEXT($J12),0,$J12/100)</f>
        <v>0</v>
      </c>
      <c r="AP12" s="255">
        <f>IF(ISTEXT($K12),0,$K12/100)</f>
        <v>0</v>
      </c>
      <c r="AQ12" s="249">
        <f>IF(($AM12&gt;0),$AL12*$AM12*$BH$5,0)</f>
        <v>0</v>
      </c>
      <c r="AR12" s="249">
        <f>IF(($AN12&gt;0),$AL12*$AN12*$BI$5,0)</f>
        <v>0</v>
      </c>
      <c r="AS12" s="249">
        <f>IF(($AO12&gt;0),$AL12*$AO12*$BJ$5,0)</f>
        <v>0</v>
      </c>
      <c r="AT12" s="249">
        <f>IF(($AP12&gt;0),$AL12*$AP12*$BK$5,0)</f>
        <v>0</v>
      </c>
      <c r="AU12" s="253">
        <f>ROUND(SUM($AQ12:$AT12),-1)</f>
        <v>0</v>
      </c>
      <c r="AV12" s="252">
        <f>IF(($AQ12=0),0,PMT(($AD$9),$AB12,PV((($AD$9)-($BH$6))/(1+($BH$6)),$AB12,1)))</f>
        <v>0</v>
      </c>
      <c r="AW12" s="253">
        <f>$AV12*$AQ12</f>
        <v>0</v>
      </c>
      <c r="AX12" s="252">
        <f>IF(($AR12=0),0,PMT(($AD$9),$AB12,PV((($AD$9)-($BI$6))/(1+($BI$6)),$AB12,1)))</f>
        <v>0</v>
      </c>
      <c r="AY12" s="253">
        <f>$AX12*$AR12</f>
        <v>0</v>
      </c>
      <c r="AZ12" s="252">
        <f>IF(($AS12=0),0,PMT(($AD$9),$AB12,PV((($AD$9)-($BJ$6))/(1+($BJ$6)),$AB12,1)))</f>
        <v>0</v>
      </c>
      <c r="BA12" s="253">
        <f>$AZ12*$AS12</f>
        <v>0</v>
      </c>
      <c r="BB12" s="252">
        <f>IF(($AT12=0),0,PMT(($AD$9),$AB12,PV((($AD$9)-($BK$6))/(1+($BK$6)),$AB12,1)))</f>
        <v>0</v>
      </c>
      <c r="BC12" s="253">
        <f>$BB12*$AT12</f>
        <v>0</v>
      </c>
      <c r="BD12" s="253">
        <f>ROUND(SUM($BC12,$BA12,$AY12,$AW12),-1)</f>
        <v>0</v>
      </c>
      <c r="BE12" s="256"/>
      <c r="BF12" s="249">
        <f>IF(ISTEXT($L12),0,$L12)</f>
        <v>0</v>
      </c>
      <c r="BG12" s="256"/>
      <c r="BH12" s="249" t="str">
        <f>IF((SUM($BH$8:$BO$8)=100),IF(AND(($BH$7&gt;0),($BH$8&gt;0)),(ROUND(($BF12*$BH$8/$BH$7),-1)),IF(AND(($BH$8&gt;0),($BH$7=0)),"#WERT",0)),"#WERT")</f>
        <v>#WERT</v>
      </c>
      <c r="BI12" s="249" t="str">
        <f>IF((SUM($BH$8:$BO$8)=100),IF(AND(($BI$7&gt;0),($BI$8&gt;0)),(ROUND(($BF12*$BI$8/$BI$7),-1)),IF(AND(($BI$8&gt;0),($BI$7=0)),"#WERT",0)),"#WERT")</f>
        <v>#WERT</v>
      </c>
      <c r="BJ12" s="249" t="str">
        <f>IF((SUM($BH$8:$BO$8)=100),IF(AND(($BJ$7&gt;0),($BJ$8&gt;0)),(ROUND(($BF12*$BJ$8/$BJ$7),-1)),IF(AND(($BJ$8&gt;0),($BJ$7=0)),"#WERT",0)),"#WERT")</f>
        <v>#WERT</v>
      </c>
      <c r="BK12" s="249" t="str">
        <f>IF((SUM($BH$8:$BO$8)=100),IF(AND(($BK$7&gt;0),($BK$8&gt;0)),(ROUND(($BF12*$BK$8/$BK$7),-1)),IF(AND(($BK$8&gt;0),($BK$7=0)),"#WERT",0)),"#WERT")</f>
        <v>#WERT</v>
      </c>
      <c r="BL12" s="249" t="str">
        <f>IF((SUM($BH$8:$BO$8)=100),IF(AND(($BL$7&gt;0),($BL$8&gt;0)),(ROUND(($BF12*$BL$8/$BL$7),-1)),IF(AND(($BL$8&gt;0),($BL$7=0)),"#WERT",0)),"#WERT")</f>
        <v>#WERT</v>
      </c>
      <c r="BM12" s="249" t="str">
        <f>IF((SUM($BH$8:$BO$8)=100),IF(AND(($BM$7&gt;0),($BM$8&gt;0)),(ROUND(($BF12*$BM$8/$BM$7),-1)),IF(AND(($BM$8&gt;0),($BM$7=0)),"#WERT",0)),"#WERT")</f>
        <v>#WERT</v>
      </c>
      <c r="BN12" s="249" t="str">
        <f>IF((SUM($BH$8:$BO$8)=100),IF(AND(($BN$7&gt;0),($BN$8&gt;0)),(ROUND(($BF12*$BN$8/$BN$7),-1)),IF(AND(($BN$8&gt;0),($BN$7=0)),"#WERT",0)),"#WERT")</f>
        <v>#WERT</v>
      </c>
      <c r="BO12" s="249" t="str">
        <f>IF((SUM($BH$8:$BO$8)=100),IF(AND(($BO$7&gt;0),($BO$8&gt;0)),(ROUND(($BF12*$BO$8/$BO$7),-1)),IF(AND(($BO$8&gt;0),($BO$7=0)),"#WERT",0)),"#WERT")</f>
        <v>#WERT</v>
      </c>
      <c r="BP12" s="249">
        <f>SUM($BH12:$BO12)</f>
        <v>0</v>
      </c>
      <c r="BQ12" s="256"/>
      <c r="BR12" s="249" t="e">
        <f>IF(($BH12=0),0,$BH$5*$BH12)</f>
        <v>#VALUE!</v>
      </c>
      <c r="BS12" s="249" t="e">
        <f>IF(($BI12=0),0,$BI$5*$BI12)</f>
        <v>#VALUE!</v>
      </c>
      <c r="BT12" s="249" t="e">
        <f>IF(($BJ12=0),0,$BJ$5*$BJ12)</f>
        <v>#VALUE!</v>
      </c>
      <c r="BU12" s="249" t="e">
        <f>IF(($BK12=0),0,$BK$5*$BK12)</f>
        <v>#VALUE!</v>
      </c>
      <c r="BV12" s="249" t="e">
        <f>IF(($BL12=0),0,$BL$5*$BL12)</f>
        <v>#VALUE!</v>
      </c>
      <c r="BW12" s="249" t="e">
        <f>IF(($BM12=0),0,$BM$5*$BM12)</f>
        <v>#VALUE!</v>
      </c>
      <c r="BX12" s="249" t="e">
        <f>IF(($BN12=0),0,$BN$5*$BN12)</f>
        <v>#VALUE!</v>
      </c>
      <c r="BY12" s="249" t="e">
        <f>IF(($BO12=0),0,$BO$5*$BO12)</f>
        <v>#VALUE!</v>
      </c>
      <c r="BZ12" s="253">
        <f>IF(($BF12=0),0,ROUND(SUM($BR12:$BY12),-1))</f>
        <v>0</v>
      </c>
      <c r="CA12" s="256"/>
      <c r="CB12" s="252" t="e">
        <f>IF(($BR12=0),0,PMT(($AD$9),$AB12,PV((($AD$9)-($BH$6))/(1+($BH$6)),$AB12,1)))</f>
        <v>#VALUE!</v>
      </c>
      <c r="CC12" s="249" t="e">
        <f>$CB12*$BR12</f>
        <v>#VALUE!</v>
      </c>
      <c r="CD12" s="252" t="e">
        <f>IF(($BS12=0),0,PMT(($AD$9),$AB12,PV((($AD$9)-($BI$6))/(1+($BI$6)),$AB12,1)))</f>
        <v>#VALUE!</v>
      </c>
      <c r="CE12" s="249" t="e">
        <f>$CD12*$BS12</f>
        <v>#VALUE!</v>
      </c>
      <c r="CF12" s="252" t="e">
        <f>IF(($BT12=0),0,PMT(($AD$9),$AB12,PV((($AD$9)-($BJ$6))/(1+($BJ$6)),$AB12,1)))</f>
        <v>#VALUE!</v>
      </c>
      <c r="CG12" s="249" t="e">
        <f>$CF12*$BT12</f>
        <v>#VALUE!</v>
      </c>
      <c r="CH12" s="252" t="e">
        <f>IF(($BU12=0),0,PMT(($AD$9),$AB12,PV((($AD$9)-($BK$6))/(1+($BK$6)),$AB12,1)))</f>
        <v>#VALUE!</v>
      </c>
      <c r="CI12" s="249" t="e">
        <f>$CH12*$BU12</f>
        <v>#VALUE!</v>
      </c>
      <c r="CJ12" s="252" t="e">
        <f>IF(($BV12=0),0,PMT(($AD$9),$AB12,PV((($AD$9)-($BL$6))/(1+($BL$6)),$AB12,1)))</f>
        <v>#VALUE!</v>
      </c>
      <c r="CK12" s="249" t="e">
        <f>$CJ12*$BV12</f>
        <v>#VALUE!</v>
      </c>
      <c r="CL12" s="252" t="e">
        <f>IF(($BW12=0),0,PMT(($AD$9),$AB12,PV((($AD$9)-($BM$6))/(1+($BM$6)),$AB12,1)))</f>
        <v>#VALUE!</v>
      </c>
      <c r="CM12" s="249" t="e">
        <f>$CL12*$BW12</f>
        <v>#VALUE!</v>
      </c>
      <c r="CN12" s="252" t="e">
        <f>IF(($BX12=0),0,PMT(($AD$9),$AB12,PV((($AD$9)-($BN$6))/(1+($BN$6)),$AB12,1)))</f>
        <v>#VALUE!</v>
      </c>
      <c r="CO12" s="249" t="e">
        <f>$CN12*$BX12</f>
        <v>#VALUE!</v>
      </c>
      <c r="CP12" s="252" t="e">
        <f>IF(($BY12=0),0,PMT(($AD$9),$AB12,PV((($AD$9)-($BO$6))/(1+($BO$6)),$AB12,1)))</f>
        <v>#VALUE!</v>
      </c>
      <c r="CQ12" s="249" t="e">
        <f>$CP12*$BY12</f>
        <v>#VALUE!</v>
      </c>
      <c r="CR12" s="253">
        <f>IF(($BF12=0),0,ROUND(SUM($CQ12,$CO12,$CM12,$CK12,$CI12,$CG12,$CE12,$CC12),-1))</f>
        <v>0</v>
      </c>
      <c r="CS12" s="253"/>
      <c r="CT12" s="253">
        <f>IF(ISTEXT($M12),0,$M12)</f>
        <v>0</v>
      </c>
      <c r="CU12" s="162">
        <f>$CU$9</f>
        <v>1.1000000000000001</v>
      </c>
      <c r="CV12" s="253">
        <f>$CT12*$CU12</f>
        <v>0</v>
      </c>
      <c r="CW12" s="256"/>
      <c r="CX12" s="253">
        <f>ROUND((SUM($CT12+$BZ12,$AU12)),-1)</f>
        <v>0</v>
      </c>
      <c r="CY12" s="253">
        <f>ROUND((SUM($CV12+$CR12,$BD12)),-1)</f>
        <v>0</v>
      </c>
      <c r="CZ12" s="256"/>
      <c r="DA12" s="253" t="str">
        <f>IF(($X12=0),"",ROUND(($CX12-$AJ12-$AA12),-1))</f>
        <v/>
      </c>
      <c r="DB12" s="253" t="str">
        <f>IF(($X12=0),"",ROUND(($CY12-$AF12-$AJ12),-1))</f>
        <v/>
      </c>
      <c r="DC12" s="256"/>
      <c r="DD12" s="249">
        <f>IF(AND(($AJ12=0),($AF12=0)),0,$AJ12+$AF12-$CV12)</f>
        <v>0</v>
      </c>
      <c r="DE12" s="257" t="str">
        <f>IF(AND(($DD12&gt;0),($BF12&gt;0)),$DD12*100/($BF12+($AL12*3)),"")</f>
        <v/>
      </c>
      <c r="DF12" s="257" t="str">
        <f>IF(AND(($DD12&gt;0),($AL12&gt;0)),($DD12*100)/((0.33333*$BF12)+($AL12)),"")</f>
        <v/>
      </c>
      <c r="DG12" s="256"/>
      <c r="DH12" s="249">
        <f>$DD12</f>
        <v>0</v>
      </c>
      <c r="DI12" s="257" t="str">
        <f>IF(AND(($DD12&gt;0),($BP12&gt;0)),$DD12*100/($BP12+($AL12*3)),"")</f>
        <v/>
      </c>
      <c r="DJ12" s="257" t="str">
        <f>IF(AND(($DD12&gt;0),($AL12&gt;0)),($DD12*100)/((0.33333*$BP12)+($AL12)),"")</f>
        <v/>
      </c>
      <c r="DK12" s="256"/>
      <c r="DL12" s="258"/>
      <c r="DM12" s="258"/>
      <c r="DN12" s="258"/>
      <c r="DO12" s="258"/>
      <c r="DP12" s="258"/>
      <c r="DQ12" s="258"/>
      <c r="DR12" s="258"/>
      <c r="DS12" s="258"/>
      <c r="DT12" s="258"/>
      <c r="DU12" s="258"/>
      <c r="DV12" s="258"/>
    </row>
    <row r="13" spans="1:126" ht="8.1" customHeight="1" x14ac:dyDescent="0.25">
      <c r="A13" s="217"/>
      <c r="B13" s="79"/>
      <c r="C13" s="218" t="str">
        <f>$AB13</f>
        <v/>
      </c>
      <c r="D13" s="219"/>
      <c r="E13" s="219" t="str">
        <f>$X13</f>
        <v/>
      </c>
      <c r="F13" s="220"/>
      <c r="G13" s="29"/>
      <c r="H13" s="221" t="str">
        <f>$AM13</f>
        <v/>
      </c>
      <c r="I13" s="222"/>
      <c r="J13" s="222"/>
      <c r="K13" s="223"/>
      <c r="L13" s="224"/>
      <c r="M13" s="224"/>
      <c r="N13" s="225"/>
      <c r="O13" s="226"/>
      <c r="P13" s="226"/>
      <c r="Q13" s="227"/>
      <c r="R13" s="228"/>
      <c r="S13" s="229"/>
      <c r="T13" s="230"/>
      <c r="U13" s="154"/>
      <c r="V13" s="126"/>
      <c r="W13" s="126"/>
      <c r="X13" s="164" t="str">
        <f>IF(AND(($W14&gt;0),($X14=0)),"Eingabe ?","")</f>
        <v/>
      </c>
      <c r="Y13" s="126"/>
      <c r="Z13" s="125"/>
      <c r="AA13" s="125"/>
      <c r="AB13" s="164" t="str">
        <f>IF(AND(($AB14=0),OR(($W14&gt;0),($X14&gt;0))),"Eingabe ?","")</f>
        <v/>
      </c>
      <c r="AC13" s="126"/>
      <c r="AD13" s="126"/>
      <c r="AE13" s="126"/>
      <c r="AF13" s="126"/>
      <c r="AG13" s="126"/>
      <c r="AH13" s="125"/>
      <c r="AI13" s="126"/>
      <c r="AJ13" s="126"/>
      <c r="AK13" s="126"/>
      <c r="AL13" s="126"/>
      <c r="AM13" s="164" t="str">
        <f>IF((OR(ISTEXT($G14),($G14=0))),"",IF((SUM($AM14:$AP14)=1),"","Total 100%?"))</f>
        <v/>
      </c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5"/>
      <c r="BA13" s="126"/>
      <c r="BB13" s="125"/>
      <c r="BC13" s="126"/>
      <c r="BD13" s="125"/>
      <c r="BE13" s="125"/>
      <c r="BF13" s="125"/>
      <c r="BG13" s="125"/>
      <c r="BH13" s="200" t="s">
        <v>5</v>
      </c>
      <c r="BI13" s="200" t="s">
        <v>5</v>
      </c>
      <c r="BJ13" s="200" t="s">
        <v>5</v>
      </c>
      <c r="BK13" s="200" t="s">
        <v>5</v>
      </c>
      <c r="BL13" s="200" t="s">
        <v>5</v>
      </c>
      <c r="BM13" s="200" t="s">
        <v>5</v>
      </c>
      <c r="BN13" s="200" t="s">
        <v>5</v>
      </c>
      <c r="BO13" s="200" t="s">
        <v>5</v>
      </c>
      <c r="BP13" s="200"/>
      <c r="BQ13" s="125"/>
      <c r="BR13" s="125"/>
      <c r="BS13" s="125"/>
      <c r="BT13" s="125"/>
      <c r="BU13" s="125"/>
      <c r="BV13" s="125"/>
      <c r="BW13" s="125"/>
      <c r="BX13" s="125"/>
      <c r="BY13" s="125"/>
      <c r="BZ13" s="125"/>
      <c r="CA13" s="125"/>
      <c r="CB13" s="125"/>
      <c r="CC13" s="125"/>
      <c r="CD13" s="125"/>
      <c r="CE13" s="125"/>
      <c r="CF13" s="125"/>
      <c r="CG13" s="125"/>
      <c r="CH13" s="125"/>
      <c r="CI13" s="125"/>
      <c r="CJ13" s="125"/>
      <c r="CK13" s="125"/>
      <c r="CL13" s="125"/>
      <c r="CM13" s="125"/>
      <c r="CN13" s="125"/>
      <c r="CO13" s="125"/>
      <c r="CP13" s="125"/>
      <c r="CQ13" s="125"/>
      <c r="CR13" s="125"/>
      <c r="CS13" s="125"/>
      <c r="CT13" s="125"/>
      <c r="CU13" s="125"/>
      <c r="CV13" s="125"/>
      <c r="CW13" s="125"/>
      <c r="CX13" s="125"/>
      <c r="CY13" s="125"/>
      <c r="CZ13" s="125"/>
      <c r="DA13" s="128"/>
      <c r="DB13" s="125"/>
      <c r="DC13" s="125"/>
      <c r="DD13" s="125"/>
      <c r="DE13" s="125"/>
      <c r="DF13" s="125"/>
      <c r="DG13" s="125"/>
      <c r="DH13" s="125"/>
      <c r="DI13" s="125"/>
      <c r="DJ13" s="125"/>
      <c r="DK13" s="125"/>
    </row>
    <row r="14" spans="1:126" s="259" customFormat="1" ht="17.100000000000001" customHeight="1" x14ac:dyDescent="0.25">
      <c r="A14" s="231"/>
      <c r="B14" s="232"/>
      <c r="C14" s="233"/>
      <c r="D14" s="234"/>
      <c r="E14" s="234"/>
      <c r="F14" s="235" t="str">
        <f>$Y14</f>
        <v/>
      </c>
      <c r="G14" s="236"/>
      <c r="H14" s="237"/>
      <c r="I14" s="238"/>
      <c r="J14" s="238"/>
      <c r="K14" s="238"/>
      <c r="L14" s="239"/>
      <c r="M14" s="239"/>
      <c r="N14" s="240"/>
      <c r="O14" s="241" t="str">
        <f>IF(($AJ14=0),"",$AJ14)</f>
        <v/>
      </c>
      <c r="P14" s="241" t="str">
        <f>IF(($CX14=0),"",$CX14)</f>
        <v/>
      </c>
      <c r="Q14" s="242" t="str">
        <f>$DA14</f>
        <v/>
      </c>
      <c r="R14" s="243" t="str">
        <f>$DB14</f>
        <v/>
      </c>
      <c r="S14" s="244" t="str">
        <f>IF(($DE14=0),"",$DE14)</f>
        <v/>
      </c>
      <c r="T14" s="245" t="str">
        <f>IF(($DF14=0),"",$DF14)</f>
        <v/>
      </c>
      <c r="U14" s="246"/>
      <c r="V14" s="247"/>
      <c r="W14" s="248">
        <f>IF(ISTEXT($D14),0,$D14)</f>
        <v>0</v>
      </c>
      <c r="X14" s="248">
        <f>IF(ISTEXT($E14),0,$E14)</f>
        <v>0</v>
      </c>
      <c r="Y14" s="249" t="str">
        <f>IF(OR(ISTEXT($D14),$D14=0,),"",($D14-$X14))</f>
        <v/>
      </c>
      <c r="Z14" s="125"/>
      <c r="AA14" s="249">
        <f>IF(ISTEXT($N14),0,$N14)</f>
        <v>0</v>
      </c>
      <c r="AB14" s="250">
        <f>IF(ISTEXT($C14),0,$C14)</f>
        <v>0</v>
      </c>
      <c r="AC14" s="251" t="s">
        <v>167</v>
      </c>
      <c r="AD14" s="251" t="s">
        <v>167</v>
      </c>
      <c r="AE14" s="252">
        <f>IF(($AA14=0),0,PMT(($AD$9),$AB14,PV((($AD$9)-($AC$9))/(1+($AC$9)),$AB14,1)))</f>
        <v>0</v>
      </c>
      <c r="AF14" s="253">
        <f>ROUND(($AE14*$AA14),-1)</f>
        <v>0</v>
      </c>
      <c r="AG14" s="247"/>
      <c r="AH14" s="249">
        <f>$X14</f>
        <v>0</v>
      </c>
      <c r="AI14" s="254">
        <f>IF(($X14=0),0,-PMT(($AD$9),$AB14,1))</f>
        <v>0</v>
      </c>
      <c r="AJ14" s="253">
        <f>ROUND(($AI14*$X14),-1)</f>
        <v>0</v>
      </c>
      <c r="AK14" s="247"/>
      <c r="AL14" s="249">
        <f>IF(ISTEXT($G14),0,$G14)</f>
        <v>0</v>
      </c>
      <c r="AM14" s="255">
        <f>IF(ISTEXT($H14),0,$H14/100)</f>
        <v>0</v>
      </c>
      <c r="AN14" s="255">
        <f>IF(ISTEXT($I14),0,$I14/100)</f>
        <v>0</v>
      </c>
      <c r="AO14" s="255">
        <f>IF(ISTEXT($J14),0,$J14/100)</f>
        <v>0</v>
      </c>
      <c r="AP14" s="255">
        <f>IF(ISTEXT($K14),0,$K14/100)</f>
        <v>0</v>
      </c>
      <c r="AQ14" s="249">
        <f>IF(($AM14&gt;0),$AL14*$AM14*$BH$5,0)</f>
        <v>0</v>
      </c>
      <c r="AR14" s="249">
        <f>IF(($AN14&gt;0),$AL14*$AN14*$BI$5,0)</f>
        <v>0</v>
      </c>
      <c r="AS14" s="249">
        <f>IF(($AO14&gt;0),$AL14*$AO14*$BJ$5,0)</f>
        <v>0</v>
      </c>
      <c r="AT14" s="249">
        <f>IF(($AP14&gt;0),$AL14*$AP14*$BK$5,0)</f>
        <v>0</v>
      </c>
      <c r="AU14" s="253">
        <f>ROUND(SUM($AQ14:$AT14),-1)</f>
        <v>0</v>
      </c>
      <c r="AV14" s="252">
        <f>IF(($AQ14=0),0,PMT(($AD$9),$AB14,PV((($AD$9)-($BH$6))/(1+($BH$6)),$AB14,1)))</f>
        <v>0</v>
      </c>
      <c r="AW14" s="253">
        <f>$AV14*$AQ14</f>
        <v>0</v>
      </c>
      <c r="AX14" s="252">
        <f>IF(($AR14=0),0,PMT(($AD$9),$AB14,PV((($AD$9)-($BI$6))/(1+($BI$6)),$AB14,1)))</f>
        <v>0</v>
      </c>
      <c r="AY14" s="253">
        <f>$AX14*$AR14</f>
        <v>0</v>
      </c>
      <c r="AZ14" s="252">
        <f>IF(($AS14=0),0,PMT(($AD$9),$AB14,PV((($AD$9)-($BJ$6))/(1+($BJ$6)),$AB14,1)))</f>
        <v>0</v>
      </c>
      <c r="BA14" s="253">
        <f>$AZ14*$AS14</f>
        <v>0</v>
      </c>
      <c r="BB14" s="252">
        <f>IF(($AT14=0),0,PMT(($AD$9),$AB14,PV((($AD$9)-($BK$6))/(1+($BK$6)),$AB14,1)))</f>
        <v>0</v>
      </c>
      <c r="BC14" s="253">
        <f>$BB14*$AT14</f>
        <v>0</v>
      </c>
      <c r="BD14" s="253">
        <f>ROUND(SUM($BC14,$BA14,$AY14,$AW14),-1)</f>
        <v>0</v>
      </c>
      <c r="BE14" s="256"/>
      <c r="BF14" s="249">
        <f>IF(ISTEXT($L14),0,$L14)</f>
        <v>0</v>
      </c>
      <c r="BG14" s="256"/>
      <c r="BH14" s="249" t="str">
        <f>IF((SUM($BH$8:$BO$8)=100),IF(AND(($BH$7&gt;0),($BH$8&gt;0)),(ROUND(($BF14*$BH$8/$BH$7),-1)),IF(AND(($BH$8&gt;0),($BH$7=0)),"#WERT",0)),"#WERT")</f>
        <v>#WERT</v>
      </c>
      <c r="BI14" s="249" t="str">
        <f>IF((SUM($BH$8:$BO$8)=100),IF(AND(($BI$7&gt;0),($BI$8&gt;0)),(ROUND(($BF14*$BI$8/$BI$7),-1)),IF(AND(($BI$8&gt;0),($BI$7=0)),"#WERT",0)),"#WERT")</f>
        <v>#WERT</v>
      </c>
      <c r="BJ14" s="249" t="str">
        <f>IF((SUM($BH$8:$BO$8)=100),IF(AND(($BJ$7&gt;0),($BJ$8&gt;0)),(ROUND(($BF14*$BJ$8/$BJ$7),-1)),IF(AND(($BJ$8&gt;0),($BJ$7=0)),"#WERT",0)),"#WERT")</f>
        <v>#WERT</v>
      </c>
      <c r="BK14" s="249" t="str">
        <f>IF((SUM($BH$8:$BO$8)=100),IF(AND(($BK$7&gt;0),($BK$8&gt;0)),(ROUND(($BF14*$BK$8/$BK$7),-1)),IF(AND(($BK$8&gt;0),($BK$7=0)),"#WERT",0)),"#WERT")</f>
        <v>#WERT</v>
      </c>
      <c r="BL14" s="249" t="str">
        <f>IF((SUM($BH$8:$BO$8)=100),IF(AND(($BL$7&gt;0),($BL$8&gt;0)),(ROUND(($BF14*$BL$8/$BL$7),-1)),IF(AND(($BL$8&gt;0),($BL$7=0)),"#WERT",0)),"#WERT")</f>
        <v>#WERT</v>
      </c>
      <c r="BM14" s="249" t="str">
        <f>IF((SUM($BH$8:$BO$8)=100),IF(AND(($BM$7&gt;0),($BM$8&gt;0)),(ROUND(($BF14*$BM$8/$BM$7),-1)),IF(AND(($BM$8&gt;0),($BM$7=0)),"#WERT",0)),"#WERT")</f>
        <v>#WERT</v>
      </c>
      <c r="BN14" s="249" t="str">
        <f>IF((SUM($BH$8:$BO$8)=100),IF(AND(($BN$7&gt;0),($BN$8&gt;0)),(ROUND(($BF14*$BN$8/$BN$7),-1)),IF(AND(($BN$8&gt;0),($BN$7=0)),"#WERT",0)),"#WERT")</f>
        <v>#WERT</v>
      </c>
      <c r="BO14" s="249" t="str">
        <f>IF((SUM($BH$8:$BO$8)=100),IF(AND(($BO$7&gt;0),($BO$8&gt;0)),(ROUND(($BF14*$BO$8/$BO$7),-1)),IF(AND(($BO$8&gt;0),($BO$7=0)),"#WERT",0)),"#WERT")</f>
        <v>#WERT</v>
      </c>
      <c r="BP14" s="249">
        <f>SUM($BH14:$BO14)</f>
        <v>0</v>
      </c>
      <c r="BQ14" s="256"/>
      <c r="BR14" s="249" t="e">
        <f>IF(($BH14=0),0,$BH$5*$BH14)</f>
        <v>#VALUE!</v>
      </c>
      <c r="BS14" s="249" t="e">
        <f>IF(($BI14=0),0,$BI$5*$BI14)</f>
        <v>#VALUE!</v>
      </c>
      <c r="BT14" s="249" t="e">
        <f>IF(($BJ14=0),0,$BJ$5*$BJ14)</f>
        <v>#VALUE!</v>
      </c>
      <c r="BU14" s="249" t="e">
        <f>IF(($BK14=0),0,$BK$5*$BK14)</f>
        <v>#VALUE!</v>
      </c>
      <c r="BV14" s="249" t="e">
        <f>IF(($BL14=0),0,$BL$5*$BL14)</f>
        <v>#VALUE!</v>
      </c>
      <c r="BW14" s="249" t="e">
        <f>IF(($BM14=0),0,$BM$5*$BM14)</f>
        <v>#VALUE!</v>
      </c>
      <c r="BX14" s="249" t="e">
        <f>IF(($BN14=0),0,$BN$5*$BN14)</f>
        <v>#VALUE!</v>
      </c>
      <c r="BY14" s="249" t="e">
        <f>IF(($BO14=0),0,$BO$5*$BO14)</f>
        <v>#VALUE!</v>
      </c>
      <c r="BZ14" s="253">
        <f>IF(($BF14=0),0,ROUND(SUM($BR14:$BY14),-1))</f>
        <v>0</v>
      </c>
      <c r="CA14" s="256"/>
      <c r="CB14" s="252" t="e">
        <f>IF(($BR14=0),0,PMT(($AD$9),$AB14,PV((($AD$9)-($BH$6))/(1+($BH$6)),$AB14,1)))</f>
        <v>#VALUE!</v>
      </c>
      <c r="CC14" s="249" t="e">
        <f>$CB14*$BR14</f>
        <v>#VALUE!</v>
      </c>
      <c r="CD14" s="252" t="e">
        <f>IF(($BS14=0),0,PMT(($AD$9),$AB14,PV((($AD$9)-($BI$6))/(1+($BI$6)),$AB14,1)))</f>
        <v>#VALUE!</v>
      </c>
      <c r="CE14" s="249" t="e">
        <f>$CD14*$BS14</f>
        <v>#VALUE!</v>
      </c>
      <c r="CF14" s="252" t="e">
        <f>IF(($BT14=0),0,PMT(($AD$9),$AB14,PV((($AD$9)-($BJ$6))/(1+($BJ$6)),$AB14,1)))</f>
        <v>#VALUE!</v>
      </c>
      <c r="CG14" s="249" t="e">
        <f>$CF14*$BT14</f>
        <v>#VALUE!</v>
      </c>
      <c r="CH14" s="252" t="e">
        <f>IF(($BU14=0),0,PMT(($AD$9),$AB14,PV((($AD$9)-($BK$6))/(1+($BK$6)),$AB14,1)))</f>
        <v>#VALUE!</v>
      </c>
      <c r="CI14" s="249" t="e">
        <f>$CH14*$BU14</f>
        <v>#VALUE!</v>
      </c>
      <c r="CJ14" s="252" t="e">
        <f>IF(($BV14=0),0,PMT(($AD$9),$AB14,PV((($AD$9)-($BL$6))/(1+($BL$6)),$AB14,1)))</f>
        <v>#VALUE!</v>
      </c>
      <c r="CK14" s="249" t="e">
        <f>$CJ14*$BV14</f>
        <v>#VALUE!</v>
      </c>
      <c r="CL14" s="252" t="e">
        <f>IF(($BW14=0),0,PMT(($AD$9),$AB14,PV((($AD$9)-($BM$6))/(1+($BM$6)),$AB14,1)))</f>
        <v>#VALUE!</v>
      </c>
      <c r="CM14" s="249" t="e">
        <f>$CL14*$BW14</f>
        <v>#VALUE!</v>
      </c>
      <c r="CN14" s="252" t="e">
        <f>IF(($BX14=0),0,PMT(($AD$9),$AB14,PV((($AD$9)-($BN$6))/(1+($BN$6)),$AB14,1)))</f>
        <v>#VALUE!</v>
      </c>
      <c r="CO14" s="249" t="e">
        <f>$CN14*$BX14</f>
        <v>#VALUE!</v>
      </c>
      <c r="CP14" s="252" t="e">
        <f>IF(($BY14=0),0,PMT(($AD$9),$AB14,PV((($AD$9)-($BO$6))/(1+($BO$6)),$AB14,1)))</f>
        <v>#VALUE!</v>
      </c>
      <c r="CQ14" s="249" t="e">
        <f>$CP14*$BY14</f>
        <v>#VALUE!</v>
      </c>
      <c r="CR14" s="253">
        <f>IF(($BF14=0),0,ROUND(SUM($CQ14,$CO14,$CM14,$CK14,$CI14,$CG14,$CE14,$CC14),-1))</f>
        <v>0</v>
      </c>
      <c r="CS14" s="253"/>
      <c r="CT14" s="253">
        <f>IF(ISTEXT($M14),0,$M14)</f>
        <v>0</v>
      </c>
      <c r="CU14" s="162">
        <f>$CU$9</f>
        <v>1.1000000000000001</v>
      </c>
      <c r="CV14" s="253">
        <f>$CT14*$CU14</f>
        <v>0</v>
      </c>
      <c r="CW14" s="256"/>
      <c r="CX14" s="253">
        <f>ROUND((SUM($CT14+$BZ14,$AU14)),-1)</f>
        <v>0</v>
      </c>
      <c r="CY14" s="253">
        <f>ROUND((SUM($CV14+$CR14,$BD14)),-1)</f>
        <v>0</v>
      </c>
      <c r="CZ14" s="256"/>
      <c r="DA14" s="253" t="str">
        <f>IF(($X14=0),"",ROUND(($CX14-$AJ14-$AA14),-1))</f>
        <v/>
      </c>
      <c r="DB14" s="253" t="str">
        <f>IF(($X14=0),"",ROUND(($CY14-$AF14-$AJ14),-1))</f>
        <v/>
      </c>
      <c r="DC14" s="256"/>
      <c r="DD14" s="249">
        <f>IF(AND(($AJ14=0),($AF14=0)),0,$AJ14+$AF14-$CV14)</f>
        <v>0</v>
      </c>
      <c r="DE14" s="257" t="str">
        <f>IF(AND(($DD14&gt;0),($BF14&gt;0)),$DD14*100/($BF14+($AL14*3)),"")</f>
        <v/>
      </c>
      <c r="DF14" s="257" t="str">
        <f>IF(AND(($DD14&gt;0),($AL14&gt;0)),($DD14*100)/((0.33333*$BF14)+($AL14)),"")</f>
        <v/>
      </c>
      <c r="DG14" s="256"/>
      <c r="DH14" s="249">
        <f>$DD14</f>
        <v>0</v>
      </c>
      <c r="DI14" s="257" t="str">
        <f>IF(AND(($DD14&gt;0),($BP14&gt;0)),$DD14*100/($BP14+($AL14*3)),"")</f>
        <v/>
      </c>
      <c r="DJ14" s="257" t="str">
        <f>IF(AND(($DD14&gt;0),($AL14&gt;0)),($DD14*100)/((0.33333*$BP14)+($AL14)),"")</f>
        <v/>
      </c>
      <c r="DK14" s="256"/>
      <c r="DL14" s="258"/>
      <c r="DM14" s="258"/>
      <c r="DN14" s="258"/>
      <c r="DO14" s="258"/>
      <c r="DP14" s="258"/>
      <c r="DQ14" s="258"/>
      <c r="DR14" s="258"/>
      <c r="DS14" s="258"/>
      <c r="DT14" s="258"/>
      <c r="DU14" s="258"/>
      <c r="DV14" s="258"/>
    </row>
    <row r="15" spans="1:126" ht="8.1" customHeight="1" x14ac:dyDescent="0.25">
      <c r="A15" s="217"/>
      <c r="B15" s="79"/>
      <c r="C15" s="218" t="str">
        <f>$AB15</f>
        <v/>
      </c>
      <c r="D15" s="219"/>
      <c r="E15" s="219" t="str">
        <f>$X15</f>
        <v/>
      </c>
      <c r="F15" s="220"/>
      <c r="G15" s="29"/>
      <c r="H15" s="221" t="str">
        <f>$AM15</f>
        <v/>
      </c>
      <c r="I15" s="222"/>
      <c r="J15" s="222"/>
      <c r="K15" s="223"/>
      <c r="L15" s="224"/>
      <c r="M15" s="224"/>
      <c r="N15" s="225"/>
      <c r="O15" s="226"/>
      <c r="P15" s="226"/>
      <c r="Q15" s="227"/>
      <c r="R15" s="228"/>
      <c r="S15" s="229"/>
      <c r="T15" s="230"/>
      <c r="U15" s="154"/>
      <c r="V15" s="126"/>
      <c r="W15" s="126"/>
      <c r="X15" s="164" t="str">
        <f>IF(AND(($W16&gt;0),($X16=0)),"Eingabe ?","")</f>
        <v/>
      </c>
      <c r="Y15" s="126"/>
      <c r="Z15" s="125"/>
      <c r="AA15" s="125"/>
      <c r="AB15" s="164" t="str">
        <f>IF(AND(($AB16=0),OR(($W16&gt;0),($X16&gt;0))),"Eingabe ?","")</f>
        <v/>
      </c>
      <c r="AC15" s="126"/>
      <c r="AD15" s="126"/>
      <c r="AE15" s="126"/>
      <c r="AF15" s="126"/>
      <c r="AG15" s="126"/>
      <c r="AH15" s="125"/>
      <c r="AI15" s="126"/>
      <c r="AJ15" s="126"/>
      <c r="AK15" s="126"/>
      <c r="AL15" s="126"/>
      <c r="AM15" s="164" t="str">
        <f>IF((OR(ISTEXT($G16),($G16=0))),"",IF((SUM($AM16:$AP16)=1),"","Total 100%?"))</f>
        <v/>
      </c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5"/>
      <c r="BA15" s="126"/>
      <c r="BB15" s="125"/>
      <c r="BC15" s="126"/>
      <c r="BD15" s="125"/>
      <c r="BE15" s="125"/>
      <c r="BF15" s="125"/>
      <c r="BG15" s="125"/>
      <c r="BH15" s="200" t="s">
        <v>5</v>
      </c>
      <c r="BI15" s="200" t="s">
        <v>5</v>
      </c>
      <c r="BJ15" s="200" t="s">
        <v>5</v>
      </c>
      <c r="BK15" s="200" t="s">
        <v>5</v>
      </c>
      <c r="BL15" s="200" t="s">
        <v>5</v>
      </c>
      <c r="BM15" s="200" t="s">
        <v>5</v>
      </c>
      <c r="BN15" s="200" t="s">
        <v>5</v>
      </c>
      <c r="BO15" s="200" t="s">
        <v>5</v>
      </c>
      <c r="BP15" s="200"/>
      <c r="BQ15" s="125"/>
      <c r="BR15" s="125"/>
      <c r="BS15" s="125"/>
      <c r="BT15" s="125"/>
      <c r="BU15" s="125"/>
      <c r="BV15" s="125"/>
      <c r="BW15" s="125"/>
      <c r="BX15" s="125"/>
      <c r="BY15" s="125"/>
      <c r="BZ15" s="125"/>
      <c r="CA15" s="125"/>
      <c r="CB15" s="125"/>
      <c r="CC15" s="125"/>
      <c r="CD15" s="125"/>
      <c r="CE15" s="125"/>
      <c r="CF15" s="125"/>
      <c r="CG15" s="125"/>
      <c r="CH15" s="125"/>
      <c r="CI15" s="125"/>
      <c r="CJ15" s="125"/>
      <c r="CK15" s="125"/>
      <c r="CL15" s="125"/>
      <c r="CM15" s="125"/>
      <c r="CN15" s="125"/>
      <c r="CO15" s="125"/>
      <c r="CP15" s="125"/>
      <c r="CQ15" s="125"/>
      <c r="CR15" s="125"/>
      <c r="CS15" s="125"/>
      <c r="CT15" s="125"/>
      <c r="CU15" s="125"/>
      <c r="CV15" s="125"/>
      <c r="CW15" s="125"/>
      <c r="CX15" s="125"/>
      <c r="CY15" s="125"/>
      <c r="CZ15" s="125"/>
      <c r="DA15" s="128"/>
      <c r="DB15" s="125"/>
      <c r="DC15" s="125"/>
      <c r="DD15" s="125"/>
      <c r="DE15" s="125"/>
      <c r="DF15" s="125"/>
      <c r="DG15" s="125"/>
      <c r="DH15" s="125"/>
      <c r="DI15" s="125"/>
      <c r="DJ15" s="125"/>
      <c r="DK15" s="125"/>
    </row>
    <row r="16" spans="1:126" s="259" customFormat="1" ht="17.100000000000001" customHeight="1" x14ac:dyDescent="0.25">
      <c r="A16" s="231"/>
      <c r="B16" s="232"/>
      <c r="C16" s="233"/>
      <c r="D16" s="234"/>
      <c r="E16" s="234"/>
      <c r="F16" s="235" t="str">
        <f>$Y16</f>
        <v/>
      </c>
      <c r="G16" s="236"/>
      <c r="H16" s="237"/>
      <c r="I16" s="238"/>
      <c r="J16" s="238"/>
      <c r="K16" s="238"/>
      <c r="L16" s="239"/>
      <c r="M16" s="239"/>
      <c r="N16" s="240"/>
      <c r="O16" s="241" t="str">
        <f>IF(($AJ16=0),"",$AJ16)</f>
        <v/>
      </c>
      <c r="P16" s="241" t="str">
        <f>IF(($CX16=0),"",$CX16)</f>
        <v/>
      </c>
      <c r="Q16" s="242" t="str">
        <f>$DA16</f>
        <v/>
      </c>
      <c r="R16" s="243" t="str">
        <f>$DB16</f>
        <v/>
      </c>
      <c r="S16" s="244" t="str">
        <f>IF(($DE16=0),"",$DE16)</f>
        <v/>
      </c>
      <c r="T16" s="245" t="str">
        <f>IF(($DF16=0),"",$DF16)</f>
        <v/>
      </c>
      <c r="U16" s="246"/>
      <c r="V16" s="247"/>
      <c r="W16" s="248">
        <f>IF(ISTEXT($D16),0,$D16)</f>
        <v>0</v>
      </c>
      <c r="X16" s="248">
        <f>IF(ISTEXT($E16),0,$E16)</f>
        <v>0</v>
      </c>
      <c r="Y16" s="249" t="str">
        <f>IF(OR(ISTEXT($D16),$D16=0,),"",($D16-$X16))</f>
        <v/>
      </c>
      <c r="Z16" s="125"/>
      <c r="AA16" s="249">
        <f>IF(ISTEXT($N16),0,$N16)</f>
        <v>0</v>
      </c>
      <c r="AB16" s="250">
        <f>IF(ISTEXT($C16),0,$C16)</f>
        <v>0</v>
      </c>
      <c r="AC16" s="251" t="s">
        <v>167</v>
      </c>
      <c r="AD16" s="251" t="s">
        <v>167</v>
      </c>
      <c r="AE16" s="252">
        <f>IF(($AA16=0),0,PMT(($AD$9),$AB16,PV((($AD$9)-($AC$9))/(1+($AC$9)),$AB16,1)))</f>
        <v>0</v>
      </c>
      <c r="AF16" s="253">
        <f>ROUND(($AE16*$AA16),-1)</f>
        <v>0</v>
      </c>
      <c r="AG16" s="247"/>
      <c r="AH16" s="249">
        <f>$X16</f>
        <v>0</v>
      </c>
      <c r="AI16" s="254">
        <f>IF(($X16=0),0,-PMT(($AD$9),$AB16,1))</f>
        <v>0</v>
      </c>
      <c r="AJ16" s="253">
        <f>ROUND(($AI16*$X16),-1)</f>
        <v>0</v>
      </c>
      <c r="AK16" s="247"/>
      <c r="AL16" s="249">
        <f>IF(ISTEXT($G16),0,$G16)</f>
        <v>0</v>
      </c>
      <c r="AM16" s="255">
        <f>IF(ISTEXT($H16),0,$H16/100)</f>
        <v>0</v>
      </c>
      <c r="AN16" s="255">
        <f>IF(ISTEXT($I16),0,$I16/100)</f>
        <v>0</v>
      </c>
      <c r="AO16" s="255">
        <f>IF(ISTEXT($J16),0,$J16/100)</f>
        <v>0</v>
      </c>
      <c r="AP16" s="255">
        <f>IF(ISTEXT($K16),0,$K16/100)</f>
        <v>0</v>
      </c>
      <c r="AQ16" s="249">
        <f>IF(($AM16&gt;0),$AL16*$AM16*$BH$5,0)</f>
        <v>0</v>
      </c>
      <c r="AR16" s="249">
        <f>IF(($AN16&gt;0),$AL16*$AN16*$BI$5,0)</f>
        <v>0</v>
      </c>
      <c r="AS16" s="249">
        <f>IF(($AO16&gt;0),$AL16*$AO16*$BJ$5,0)</f>
        <v>0</v>
      </c>
      <c r="AT16" s="249">
        <f>IF(($AP16&gt;0),$AL16*$AP16*$BK$5,0)</f>
        <v>0</v>
      </c>
      <c r="AU16" s="253">
        <f>ROUND(SUM($AQ16:$AT16),-1)</f>
        <v>0</v>
      </c>
      <c r="AV16" s="252">
        <f>IF(($AQ16=0),0,PMT(($AD$9),$AB16,PV((($AD$9)-($BH$6))/(1+($BH$6)),$AB16,1)))</f>
        <v>0</v>
      </c>
      <c r="AW16" s="253">
        <f>$AV16*$AQ16</f>
        <v>0</v>
      </c>
      <c r="AX16" s="252">
        <f>IF(($AR16=0),0,PMT(($AD$9),$AB16,PV((($AD$9)-($BI$6))/(1+($BI$6)),$AB16,1)))</f>
        <v>0</v>
      </c>
      <c r="AY16" s="253">
        <f>$AX16*$AR16</f>
        <v>0</v>
      </c>
      <c r="AZ16" s="252">
        <f>IF(($AS16=0),0,PMT(($AD$9),$AB16,PV((($AD$9)-($BJ$6))/(1+($BJ$6)),$AB16,1)))</f>
        <v>0</v>
      </c>
      <c r="BA16" s="253">
        <f>$AZ16*$AS16</f>
        <v>0</v>
      </c>
      <c r="BB16" s="252">
        <f>IF(($AT16=0),0,PMT(($AD$9),$AB16,PV((($AD$9)-($BK$6))/(1+($BK$6)),$AB16,1)))</f>
        <v>0</v>
      </c>
      <c r="BC16" s="253">
        <f>$BB16*$AT16</f>
        <v>0</v>
      </c>
      <c r="BD16" s="253">
        <f>ROUND(SUM($BC16,$BA16,$AY16,$AW16),-1)</f>
        <v>0</v>
      </c>
      <c r="BE16" s="256"/>
      <c r="BF16" s="249">
        <f>IF(ISTEXT($L16),0,$L16)</f>
        <v>0</v>
      </c>
      <c r="BG16" s="256"/>
      <c r="BH16" s="249" t="str">
        <f>IF((SUM($BH$8:$BO$8)=100),IF(AND(($BH$7&gt;0),($BH$8&gt;0)),(ROUND(($BF16*$BH$8/$BH$7),-1)),IF(AND(($BH$8&gt;0),($BH$7=0)),"#WERT",0)),"#WERT")</f>
        <v>#WERT</v>
      </c>
      <c r="BI16" s="249" t="str">
        <f>IF((SUM($BH$8:$BO$8)=100),IF(AND(($BI$7&gt;0),($BI$8&gt;0)),(ROUND(($BF16*$BI$8/$BI$7),-1)),IF(AND(($BI$8&gt;0),($BI$7=0)),"#WERT",0)),"#WERT")</f>
        <v>#WERT</v>
      </c>
      <c r="BJ16" s="249" t="str">
        <f>IF((SUM($BH$8:$BO$8)=100),IF(AND(($BJ$7&gt;0),($BJ$8&gt;0)),(ROUND(($BF16*$BJ$8/$BJ$7),-1)),IF(AND(($BJ$8&gt;0),($BJ$7=0)),"#WERT",0)),"#WERT")</f>
        <v>#WERT</v>
      </c>
      <c r="BK16" s="249" t="str">
        <f>IF((SUM($BH$8:$BO$8)=100),IF(AND(($BK$7&gt;0),($BK$8&gt;0)),(ROUND(($BF16*$BK$8/$BK$7),-1)),IF(AND(($BK$8&gt;0),($BK$7=0)),"#WERT",0)),"#WERT")</f>
        <v>#WERT</v>
      </c>
      <c r="BL16" s="249" t="str">
        <f>IF((SUM($BH$8:$BO$8)=100),IF(AND(($BL$7&gt;0),($BL$8&gt;0)),(ROUND(($BF16*$BL$8/$BL$7),-1)),IF(AND(($BL$8&gt;0),($BL$7=0)),"#WERT",0)),"#WERT")</f>
        <v>#WERT</v>
      </c>
      <c r="BM16" s="249" t="str">
        <f>IF((SUM($BH$8:$BO$8)=100),IF(AND(($BM$7&gt;0),($BM$8&gt;0)),(ROUND(($BF16*$BM$8/$BM$7),-1)),IF(AND(($BM$8&gt;0),($BM$7=0)),"#WERT",0)),"#WERT")</f>
        <v>#WERT</v>
      </c>
      <c r="BN16" s="249" t="str">
        <f>IF((SUM($BH$8:$BO$8)=100),IF(AND(($BN$7&gt;0),($BN$8&gt;0)),(ROUND(($BF16*$BN$8/$BN$7),-1)),IF(AND(($BN$8&gt;0),($BN$7=0)),"#WERT",0)),"#WERT")</f>
        <v>#WERT</v>
      </c>
      <c r="BO16" s="249" t="str">
        <f>IF((SUM($BH$8:$BO$8)=100),IF(AND(($BO$7&gt;0),($BO$8&gt;0)),(ROUND(($BF16*$BO$8/$BO$7),-1)),IF(AND(($BO$8&gt;0),($BO$7=0)),"#WERT",0)),"#WERT")</f>
        <v>#WERT</v>
      </c>
      <c r="BP16" s="249">
        <f>SUM($BH16:$BO16)</f>
        <v>0</v>
      </c>
      <c r="BQ16" s="256"/>
      <c r="BR16" s="249" t="e">
        <f>IF(($BH16=0),0,$BH$5*$BH16)</f>
        <v>#VALUE!</v>
      </c>
      <c r="BS16" s="249" t="e">
        <f>IF(($BI16=0),0,$BI$5*$BI16)</f>
        <v>#VALUE!</v>
      </c>
      <c r="BT16" s="249" t="e">
        <f>IF(($BJ16=0),0,$BJ$5*$BJ16)</f>
        <v>#VALUE!</v>
      </c>
      <c r="BU16" s="249" t="e">
        <f>IF(($BK16=0),0,$BK$5*$BK16)</f>
        <v>#VALUE!</v>
      </c>
      <c r="BV16" s="249" t="e">
        <f>IF(($BL16=0),0,$BL$5*$BL16)</f>
        <v>#VALUE!</v>
      </c>
      <c r="BW16" s="249" t="e">
        <f>IF(($BM16=0),0,$BM$5*$BM16)</f>
        <v>#VALUE!</v>
      </c>
      <c r="BX16" s="249" t="e">
        <f>IF(($BN16=0),0,$BN$5*$BN16)</f>
        <v>#VALUE!</v>
      </c>
      <c r="BY16" s="249" t="e">
        <f>IF(($BO16=0),0,$BO$5*$BO16)</f>
        <v>#VALUE!</v>
      </c>
      <c r="BZ16" s="253">
        <f>IF(($BF16=0),0,ROUND(SUM($BR16:$BY16),-1))</f>
        <v>0</v>
      </c>
      <c r="CA16" s="256"/>
      <c r="CB16" s="252" t="e">
        <f>IF(($BR16=0),0,PMT(($AD$9),$AB16,PV((($AD$9)-($BH$6))/(1+($BH$6)),$AB16,1)))</f>
        <v>#VALUE!</v>
      </c>
      <c r="CC16" s="249" t="e">
        <f>$CB16*$BR16</f>
        <v>#VALUE!</v>
      </c>
      <c r="CD16" s="252" t="e">
        <f>IF(($BS16=0),0,PMT(($AD$9),$AB16,PV((($AD$9)-($BI$6))/(1+($BI$6)),$AB16,1)))</f>
        <v>#VALUE!</v>
      </c>
      <c r="CE16" s="249" t="e">
        <f>$CD16*$BS16</f>
        <v>#VALUE!</v>
      </c>
      <c r="CF16" s="252" t="e">
        <f>IF(($BT16=0),0,PMT(($AD$9),$AB16,PV((($AD$9)-($BJ$6))/(1+($BJ$6)),$AB16,1)))</f>
        <v>#VALUE!</v>
      </c>
      <c r="CG16" s="249" t="e">
        <f>$CF16*$BT16</f>
        <v>#VALUE!</v>
      </c>
      <c r="CH16" s="252" t="e">
        <f>IF(($BU16=0),0,PMT(($AD$9),$AB16,PV((($AD$9)-($BK$6))/(1+($BK$6)),$AB16,1)))</f>
        <v>#VALUE!</v>
      </c>
      <c r="CI16" s="249" t="e">
        <f>$CH16*$BU16</f>
        <v>#VALUE!</v>
      </c>
      <c r="CJ16" s="252" t="e">
        <f>IF(($BV16=0),0,PMT(($AD$9),$AB16,PV((($AD$9)-($BL$6))/(1+($BL$6)),$AB16,1)))</f>
        <v>#VALUE!</v>
      </c>
      <c r="CK16" s="249" t="e">
        <f>$CJ16*$BV16</f>
        <v>#VALUE!</v>
      </c>
      <c r="CL16" s="252" t="e">
        <f>IF(($BW16=0),0,PMT(($AD$9),$AB16,PV((($AD$9)-($BM$6))/(1+($BM$6)),$AB16,1)))</f>
        <v>#VALUE!</v>
      </c>
      <c r="CM16" s="249" t="e">
        <f>$CL16*$BW16</f>
        <v>#VALUE!</v>
      </c>
      <c r="CN16" s="252" t="e">
        <f>IF(($BX16=0),0,PMT(($AD$9),$AB16,PV((($AD$9)-($BN$6))/(1+($BN$6)),$AB16,1)))</f>
        <v>#VALUE!</v>
      </c>
      <c r="CO16" s="249" t="e">
        <f>$CN16*$BX16</f>
        <v>#VALUE!</v>
      </c>
      <c r="CP16" s="252" t="e">
        <f>IF(($BY16=0),0,PMT(($AD$9),$AB16,PV((($AD$9)-($BO$6))/(1+($BO$6)),$AB16,1)))</f>
        <v>#VALUE!</v>
      </c>
      <c r="CQ16" s="249" t="e">
        <f>$CP16*$BY16</f>
        <v>#VALUE!</v>
      </c>
      <c r="CR16" s="253">
        <f>IF(($BF16=0),0,ROUND(SUM($CQ16,$CO16,$CM16,$CK16,$CI16,$CG16,$CE16,$CC16),-1))</f>
        <v>0</v>
      </c>
      <c r="CS16" s="253"/>
      <c r="CT16" s="253">
        <f>IF(ISTEXT($M16),0,$M16)</f>
        <v>0</v>
      </c>
      <c r="CU16" s="162">
        <f>$CU$9</f>
        <v>1.1000000000000001</v>
      </c>
      <c r="CV16" s="253">
        <f>$CT16*$CU16</f>
        <v>0</v>
      </c>
      <c r="CW16" s="256"/>
      <c r="CX16" s="253">
        <f>ROUND((SUM($CT16+$BZ16,$AU16)),-1)</f>
        <v>0</v>
      </c>
      <c r="CY16" s="253">
        <f>ROUND((SUM($CV16+$CR16,$BD16)),-1)</f>
        <v>0</v>
      </c>
      <c r="CZ16" s="256"/>
      <c r="DA16" s="253" t="str">
        <f>IF(($X16=0),"",ROUND(($CX16-$AJ16-$AA16),-1))</f>
        <v/>
      </c>
      <c r="DB16" s="253" t="str">
        <f>IF(($X16=0),"",ROUND(($CY16-$AF16-$AJ16),-1))</f>
        <v/>
      </c>
      <c r="DC16" s="256"/>
      <c r="DD16" s="249">
        <f>IF(AND(($AJ16=0),($AF16=0)),0,$AJ16+$AF16-$CV16)</f>
        <v>0</v>
      </c>
      <c r="DE16" s="257" t="str">
        <f>IF(AND(($DD16&gt;0),($BF16&gt;0)),$DD16*100/($BF16+($AL16*3)),"")</f>
        <v/>
      </c>
      <c r="DF16" s="257" t="str">
        <f>IF(AND(($DD16&gt;0),($AL16&gt;0)),($DD16*100)/((0.33333*$BF16)+($AL16)),"")</f>
        <v/>
      </c>
      <c r="DG16" s="256"/>
      <c r="DH16" s="249">
        <f>$DD16</f>
        <v>0</v>
      </c>
      <c r="DI16" s="257" t="str">
        <f>IF(AND(($DD16&gt;0),($BP16&gt;0)),$DD16*100/($BP16+($AL16*3)),"")</f>
        <v/>
      </c>
      <c r="DJ16" s="257" t="str">
        <f>IF(AND(($DD16&gt;0),($AL16&gt;0)),($DD16*100)/((0.33333*$BP16)+($AL16)),"")</f>
        <v/>
      </c>
      <c r="DK16" s="256"/>
      <c r="DL16" s="258"/>
      <c r="DM16" s="258"/>
      <c r="DN16" s="258"/>
      <c r="DO16" s="258"/>
      <c r="DP16" s="258"/>
      <c r="DQ16" s="258"/>
      <c r="DR16" s="258"/>
      <c r="DS16" s="258"/>
      <c r="DT16" s="258"/>
      <c r="DU16" s="258"/>
      <c r="DV16" s="258"/>
    </row>
    <row r="17" spans="1:126" ht="8.1" customHeight="1" x14ac:dyDescent="0.25">
      <c r="A17" s="217"/>
      <c r="B17" s="79"/>
      <c r="C17" s="218" t="str">
        <f>$AB17</f>
        <v/>
      </c>
      <c r="D17" s="219"/>
      <c r="E17" s="219" t="str">
        <f>$X17</f>
        <v/>
      </c>
      <c r="F17" s="220"/>
      <c r="G17" s="29"/>
      <c r="H17" s="221" t="str">
        <f>$AM17</f>
        <v/>
      </c>
      <c r="I17" s="222"/>
      <c r="J17" s="222"/>
      <c r="K17" s="223"/>
      <c r="L17" s="224"/>
      <c r="M17" s="224"/>
      <c r="N17" s="225"/>
      <c r="O17" s="226"/>
      <c r="P17" s="226"/>
      <c r="Q17" s="227"/>
      <c r="R17" s="228"/>
      <c r="S17" s="229"/>
      <c r="T17" s="230"/>
      <c r="U17" s="154"/>
      <c r="V17" s="126"/>
      <c r="W17" s="126"/>
      <c r="X17" s="164" t="str">
        <f>IF(AND(($W18&gt;0),($X18=0)),"Eingabe ?","")</f>
        <v/>
      </c>
      <c r="Y17" s="126"/>
      <c r="Z17" s="125"/>
      <c r="AA17" s="125"/>
      <c r="AB17" s="164" t="str">
        <f>IF(AND(($AB18=0),OR(($W18&gt;0),($X18&gt;0))),"Eingabe ?","")</f>
        <v/>
      </c>
      <c r="AC17" s="126"/>
      <c r="AD17" s="126"/>
      <c r="AE17" s="126"/>
      <c r="AF17" s="126"/>
      <c r="AG17" s="126"/>
      <c r="AH17" s="125"/>
      <c r="AI17" s="126"/>
      <c r="AJ17" s="126"/>
      <c r="AK17" s="126"/>
      <c r="AL17" s="126"/>
      <c r="AM17" s="164" t="str">
        <f>IF((OR(ISTEXT($G18),($G18=0))),"",IF((SUM($AM18:$AP18)=1),"","Total 100%?"))</f>
        <v/>
      </c>
      <c r="AN17" s="126"/>
      <c r="AO17" s="126"/>
      <c r="AP17" s="126"/>
      <c r="AQ17" s="126"/>
      <c r="AR17" s="126"/>
      <c r="AS17" s="126"/>
      <c r="AT17" s="126"/>
      <c r="AU17" s="126"/>
      <c r="AV17" s="126"/>
      <c r="AW17" s="126"/>
      <c r="AX17" s="126"/>
      <c r="AY17" s="126"/>
      <c r="AZ17" s="125"/>
      <c r="BA17" s="126"/>
      <c r="BB17" s="125"/>
      <c r="BC17" s="126"/>
      <c r="BD17" s="125"/>
      <c r="BE17" s="125"/>
      <c r="BF17" s="125"/>
      <c r="BG17" s="125"/>
      <c r="BH17" s="200" t="s">
        <v>5</v>
      </c>
      <c r="BI17" s="200" t="s">
        <v>5</v>
      </c>
      <c r="BJ17" s="200" t="s">
        <v>5</v>
      </c>
      <c r="BK17" s="200" t="s">
        <v>5</v>
      </c>
      <c r="BL17" s="200" t="s">
        <v>5</v>
      </c>
      <c r="BM17" s="200" t="s">
        <v>5</v>
      </c>
      <c r="BN17" s="200" t="s">
        <v>5</v>
      </c>
      <c r="BO17" s="200" t="s">
        <v>5</v>
      </c>
      <c r="BP17" s="200"/>
      <c r="BQ17" s="125"/>
      <c r="BR17" s="125"/>
      <c r="BS17" s="125"/>
      <c r="BT17" s="125"/>
      <c r="BU17" s="125"/>
      <c r="BV17" s="125"/>
      <c r="BW17" s="125"/>
      <c r="BX17" s="125"/>
      <c r="BY17" s="125"/>
      <c r="BZ17" s="125"/>
      <c r="CA17" s="125"/>
      <c r="CB17" s="125"/>
      <c r="CC17" s="125"/>
      <c r="CD17" s="125"/>
      <c r="CE17" s="125"/>
      <c r="CF17" s="125"/>
      <c r="CG17" s="125"/>
      <c r="CH17" s="125"/>
      <c r="CI17" s="125"/>
      <c r="CJ17" s="125"/>
      <c r="CK17" s="125"/>
      <c r="CL17" s="125"/>
      <c r="CM17" s="125"/>
      <c r="CN17" s="125"/>
      <c r="CO17" s="125"/>
      <c r="CP17" s="125"/>
      <c r="CQ17" s="125"/>
      <c r="CR17" s="125"/>
      <c r="CS17" s="125"/>
      <c r="CT17" s="125"/>
      <c r="CU17" s="125"/>
      <c r="CV17" s="125"/>
      <c r="CW17" s="125"/>
      <c r="CX17" s="125"/>
      <c r="CY17" s="125"/>
      <c r="CZ17" s="125"/>
      <c r="DA17" s="128"/>
      <c r="DB17" s="125"/>
      <c r="DC17" s="125"/>
      <c r="DD17" s="125"/>
      <c r="DE17" s="125"/>
      <c r="DF17" s="125"/>
      <c r="DG17" s="125"/>
      <c r="DH17" s="125"/>
      <c r="DI17" s="125"/>
      <c r="DJ17" s="125"/>
      <c r="DK17" s="125"/>
    </row>
    <row r="18" spans="1:126" s="259" customFormat="1" ht="17.100000000000001" customHeight="1" x14ac:dyDescent="0.25">
      <c r="A18" s="231"/>
      <c r="B18" s="232"/>
      <c r="C18" s="233"/>
      <c r="D18" s="234"/>
      <c r="E18" s="234"/>
      <c r="F18" s="235" t="str">
        <f>$Y18</f>
        <v/>
      </c>
      <c r="G18" s="236"/>
      <c r="H18" s="237"/>
      <c r="I18" s="238"/>
      <c r="J18" s="238"/>
      <c r="K18" s="238"/>
      <c r="L18" s="239"/>
      <c r="M18" s="239"/>
      <c r="N18" s="240"/>
      <c r="O18" s="241" t="str">
        <f>IF(($AJ18=0),"",$AJ18)</f>
        <v/>
      </c>
      <c r="P18" s="241" t="str">
        <f>IF(($CX18=0),"",$CX18)</f>
        <v/>
      </c>
      <c r="Q18" s="242" t="str">
        <f>$DA18</f>
        <v/>
      </c>
      <c r="R18" s="243" t="str">
        <f>$DB18</f>
        <v/>
      </c>
      <c r="S18" s="244" t="str">
        <f>IF(($DE18=0),"",$DE18)</f>
        <v/>
      </c>
      <c r="T18" s="245" t="str">
        <f>IF(($DF18=0),"",$DF18)</f>
        <v/>
      </c>
      <c r="U18" s="246"/>
      <c r="V18" s="247"/>
      <c r="W18" s="248">
        <f>IF(ISTEXT($D18),0,$D18)</f>
        <v>0</v>
      </c>
      <c r="X18" s="248">
        <f>IF(ISTEXT($E18),0,$E18)</f>
        <v>0</v>
      </c>
      <c r="Y18" s="249" t="str">
        <f>IF(OR(ISTEXT($D18),$D18=0,),"",($D18-$X18))</f>
        <v/>
      </c>
      <c r="Z18" s="125"/>
      <c r="AA18" s="249">
        <f>IF(ISTEXT($N18),0,$N18)</f>
        <v>0</v>
      </c>
      <c r="AB18" s="250">
        <f>IF(ISTEXT($C18),0,$C18)</f>
        <v>0</v>
      </c>
      <c r="AC18" s="251" t="s">
        <v>167</v>
      </c>
      <c r="AD18" s="251" t="s">
        <v>167</v>
      </c>
      <c r="AE18" s="252">
        <f>IF(($AA18=0),0,PMT(($AD$9),$AB18,PV((($AD$9)-($AC$9))/(1+($AC$9)),$AB18,1)))</f>
        <v>0</v>
      </c>
      <c r="AF18" s="253">
        <f>ROUND(($AE18*$AA18),-1)</f>
        <v>0</v>
      </c>
      <c r="AG18" s="247"/>
      <c r="AH18" s="249">
        <f>$X18</f>
        <v>0</v>
      </c>
      <c r="AI18" s="254">
        <f>IF(($X18=0),0,-PMT(($AD$9),$AB18,1))</f>
        <v>0</v>
      </c>
      <c r="AJ18" s="253">
        <f>ROUND(($AI18*$X18),-1)</f>
        <v>0</v>
      </c>
      <c r="AK18" s="247"/>
      <c r="AL18" s="249">
        <f>IF(ISTEXT($G18),0,$G18)</f>
        <v>0</v>
      </c>
      <c r="AM18" s="255">
        <f>IF(ISTEXT($H18),0,$H18/100)</f>
        <v>0</v>
      </c>
      <c r="AN18" s="255">
        <f>IF(ISTEXT($I18),0,$I18/100)</f>
        <v>0</v>
      </c>
      <c r="AO18" s="255">
        <f>IF(ISTEXT($J18),0,$J18/100)</f>
        <v>0</v>
      </c>
      <c r="AP18" s="255">
        <f>IF(ISTEXT($K18),0,$K18/100)</f>
        <v>0</v>
      </c>
      <c r="AQ18" s="249">
        <f>IF(($AM18&gt;0),$AL18*$AM18*$BH$5,0)</f>
        <v>0</v>
      </c>
      <c r="AR18" s="249">
        <f>IF(($AN18&gt;0),$AL18*$AN18*$BI$5,0)</f>
        <v>0</v>
      </c>
      <c r="AS18" s="249">
        <f>IF(($AO18&gt;0),$AL18*$AO18*$BJ$5,0)</f>
        <v>0</v>
      </c>
      <c r="AT18" s="249">
        <f>IF(($AP18&gt;0),$AL18*$AP18*$BK$5,0)</f>
        <v>0</v>
      </c>
      <c r="AU18" s="253">
        <f>ROUND(SUM($AQ18:$AT18),-1)</f>
        <v>0</v>
      </c>
      <c r="AV18" s="252">
        <f>IF(($AQ18=0),0,PMT(($AD$9),$AB18,PV((($AD$9)-($BH$6))/(1+($BH$6)),$AB18,1)))</f>
        <v>0</v>
      </c>
      <c r="AW18" s="253">
        <f>$AV18*$AQ18</f>
        <v>0</v>
      </c>
      <c r="AX18" s="252">
        <f>IF(($AR18=0),0,PMT(($AD$9),$AB18,PV((($AD$9)-($BI$6))/(1+($BI$6)),$AB18,1)))</f>
        <v>0</v>
      </c>
      <c r="AY18" s="253">
        <f>$AX18*$AR18</f>
        <v>0</v>
      </c>
      <c r="AZ18" s="252">
        <f>IF(($AS18=0),0,PMT(($AD$9),$AB18,PV((($AD$9)-($BJ$6))/(1+($BJ$6)),$AB18,1)))</f>
        <v>0</v>
      </c>
      <c r="BA18" s="253">
        <f>$AZ18*$AS18</f>
        <v>0</v>
      </c>
      <c r="BB18" s="252">
        <f>IF(($AT18=0),0,PMT(($AD$9),$AB18,PV((($AD$9)-($BK$6))/(1+($BK$6)),$AB18,1)))</f>
        <v>0</v>
      </c>
      <c r="BC18" s="253">
        <f>$BB18*$AT18</f>
        <v>0</v>
      </c>
      <c r="BD18" s="253">
        <f>ROUND(SUM($BC18,$BA18,$AY18,$AW18),-1)</f>
        <v>0</v>
      </c>
      <c r="BE18" s="256"/>
      <c r="BF18" s="249">
        <f>IF(ISTEXT($L18),0,$L18)</f>
        <v>0</v>
      </c>
      <c r="BG18" s="256"/>
      <c r="BH18" s="249" t="str">
        <f>IF((SUM($BH$8:$BO$8)=100),IF(AND(($BH$7&gt;0),($BH$8&gt;0)),(ROUND(($BF18*$BH$8/$BH$7),-1)),IF(AND(($BH$8&gt;0),($BH$7=0)),"#WERT",0)),"#WERT")</f>
        <v>#WERT</v>
      </c>
      <c r="BI18" s="249" t="str">
        <f>IF((SUM($BH$8:$BO$8)=100),IF(AND(($BI$7&gt;0),($BI$8&gt;0)),(ROUND(($BF18*$BI$8/$BI$7),-1)),IF(AND(($BI$8&gt;0),($BI$7=0)),"#WERT",0)),"#WERT")</f>
        <v>#WERT</v>
      </c>
      <c r="BJ18" s="249" t="str">
        <f>IF((SUM($BH$8:$BO$8)=100),IF(AND(($BJ$7&gt;0),($BJ$8&gt;0)),(ROUND(($BF18*$BJ$8/$BJ$7),-1)),IF(AND(($BJ$8&gt;0),($BJ$7=0)),"#WERT",0)),"#WERT")</f>
        <v>#WERT</v>
      </c>
      <c r="BK18" s="249" t="str">
        <f>IF((SUM($BH$8:$BO$8)=100),IF(AND(($BK$7&gt;0),($BK$8&gt;0)),(ROUND(($BF18*$BK$8/$BK$7),-1)),IF(AND(($BK$8&gt;0),($BK$7=0)),"#WERT",0)),"#WERT")</f>
        <v>#WERT</v>
      </c>
      <c r="BL18" s="249" t="str">
        <f>IF((SUM($BH$8:$BO$8)=100),IF(AND(($BL$7&gt;0),($BL$8&gt;0)),(ROUND(($BF18*$BL$8/$BL$7),-1)),IF(AND(($BL$8&gt;0),($BL$7=0)),"#WERT",0)),"#WERT")</f>
        <v>#WERT</v>
      </c>
      <c r="BM18" s="249" t="str">
        <f>IF((SUM($BH$8:$BO$8)=100),IF(AND(($BM$7&gt;0),($BM$8&gt;0)),(ROUND(($BF18*$BM$8/$BM$7),-1)),IF(AND(($BM$8&gt;0),($BM$7=0)),"#WERT",0)),"#WERT")</f>
        <v>#WERT</v>
      </c>
      <c r="BN18" s="249" t="str">
        <f>IF((SUM($BH$8:$BO$8)=100),IF(AND(($BN$7&gt;0),($BN$8&gt;0)),(ROUND(($BF18*$BN$8/$BN$7),-1)),IF(AND(($BN$8&gt;0),($BN$7=0)),"#WERT",0)),"#WERT")</f>
        <v>#WERT</v>
      </c>
      <c r="BO18" s="249" t="str">
        <f>IF((SUM($BH$8:$BO$8)=100),IF(AND(($BO$7&gt;0),($BO$8&gt;0)),(ROUND(($BF18*$BO$8/$BO$7),-1)),IF(AND(($BO$8&gt;0),($BO$7=0)),"#WERT",0)),"#WERT")</f>
        <v>#WERT</v>
      </c>
      <c r="BP18" s="249">
        <f>SUM($BH18:$BO18)</f>
        <v>0</v>
      </c>
      <c r="BQ18" s="256"/>
      <c r="BR18" s="249" t="e">
        <f>IF(($BH18=0),0,$BH$5*$BH18)</f>
        <v>#VALUE!</v>
      </c>
      <c r="BS18" s="249" t="e">
        <f>IF(($BI18=0),0,$BI$5*$BI18)</f>
        <v>#VALUE!</v>
      </c>
      <c r="BT18" s="249" t="e">
        <f>IF(($BJ18=0),0,$BJ$5*$BJ18)</f>
        <v>#VALUE!</v>
      </c>
      <c r="BU18" s="249" t="e">
        <f>IF(($BK18=0),0,$BK$5*$BK18)</f>
        <v>#VALUE!</v>
      </c>
      <c r="BV18" s="249" t="e">
        <f>IF(($BL18=0),0,$BL$5*$BL18)</f>
        <v>#VALUE!</v>
      </c>
      <c r="BW18" s="249" t="e">
        <f>IF(($BM18=0),0,$BM$5*$BM18)</f>
        <v>#VALUE!</v>
      </c>
      <c r="BX18" s="249" t="e">
        <f>IF(($BN18=0),0,$BN$5*$BN18)</f>
        <v>#VALUE!</v>
      </c>
      <c r="BY18" s="249" t="e">
        <f>IF(($BO18=0),0,$BO$5*$BO18)</f>
        <v>#VALUE!</v>
      </c>
      <c r="BZ18" s="253">
        <f>IF(($BF18=0),0,ROUND(SUM($BR18:$BY18),-1))</f>
        <v>0</v>
      </c>
      <c r="CA18" s="256"/>
      <c r="CB18" s="252" t="e">
        <f>IF(($BR18=0),0,PMT(($AD$9),$AB18,PV((($AD$9)-($BH$6))/(1+($BH$6)),$AB18,1)))</f>
        <v>#VALUE!</v>
      </c>
      <c r="CC18" s="249" t="e">
        <f>$CB18*$BR18</f>
        <v>#VALUE!</v>
      </c>
      <c r="CD18" s="252" t="e">
        <f>IF(($BS18=0),0,PMT(($AD$9),$AB18,PV((($AD$9)-($BI$6))/(1+($BI$6)),$AB18,1)))</f>
        <v>#VALUE!</v>
      </c>
      <c r="CE18" s="249" t="e">
        <f>$CD18*$BS18</f>
        <v>#VALUE!</v>
      </c>
      <c r="CF18" s="252" t="e">
        <f>IF(($BT18=0),0,PMT(($AD$9),$AB18,PV((($AD$9)-($BJ$6))/(1+($BJ$6)),$AB18,1)))</f>
        <v>#VALUE!</v>
      </c>
      <c r="CG18" s="249" t="e">
        <f>$CF18*$BT18</f>
        <v>#VALUE!</v>
      </c>
      <c r="CH18" s="252" t="e">
        <f>IF(($BU18=0),0,PMT(($AD$9),$AB18,PV((($AD$9)-($BK$6))/(1+($BK$6)),$AB18,1)))</f>
        <v>#VALUE!</v>
      </c>
      <c r="CI18" s="249" t="e">
        <f>$CH18*$BU18</f>
        <v>#VALUE!</v>
      </c>
      <c r="CJ18" s="252" t="e">
        <f>IF(($BV18=0),0,PMT(($AD$9),$AB18,PV((($AD$9)-($BL$6))/(1+($BL$6)),$AB18,1)))</f>
        <v>#VALUE!</v>
      </c>
      <c r="CK18" s="249" t="e">
        <f>$CJ18*$BV18</f>
        <v>#VALUE!</v>
      </c>
      <c r="CL18" s="252" t="e">
        <f>IF(($BW18=0),0,PMT(($AD$9),$AB18,PV((($AD$9)-($BM$6))/(1+($BM$6)),$AB18,1)))</f>
        <v>#VALUE!</v>
      </c>
      <c r="CM18" s="249" t="e">
        <f>$CL18*$BW18</f>
        <v>#VALUE!</v>
      </c>
      <c r="CN18" s="252" t="e">
        <f>IF(($BX18=0),0,PMT(($AD$9),$AB18,PV((($AD$9)-($BN$6))/(1+($BN$6)),$AB18,1)))</f>
        <v>#VALUE!</v>
      </c>
      <c r="CO18" s="249" t="e">
        <f>$CN18*$BX18</f>
        <v>#VALUE!</v>
      </c>
      <c r="CP18" s="252" t="e">
        <f>IF(($BY18=0),0,PMT(($AD$9),$AB18,PV((($AD$9)-($BO$6))/(1+($BO$6)),$AB18,1)))</f>
        <v>#VALUE!</v>
      </c>
      <c r="CQ18" s="249" t="e">
        <f>$CP18*$BY18</f>
        <v>#VALUE!</v>
      </c>
      <c r="CR18" s="253">
        <f>IF(($BF18=0),0,ROUND(SUM($CQ18,$CO18,$CM18,$CK18,$CI18,$CG18,$CE18,$CC18),-1))</f>
        <v>0</v>
      </c>
      <c r="CS18" s="253"/>
      <c r="CT18" s="253">
        <f>IF(ISTEXT($M18),0,$M18)</f>
        <v>0</v>
      </c>
      <c r="CU18" s="162">
        <f>$CU$9</f>
        <v>1.1000000000000001</v>
      </c>
      <c r="CV18" s="253">
        <f>$CT18*$CU18</f>
        <v>0</v>
      </c>
      <c r="CW18" s="256"/>
      <c r="CX18" s="253">
        <f>ROUND((SUM($CT18+$BZ18,$AU18)),-1)</f>
        <v>0</v>
      </c>
      <c r="CY18" s="253">
        <f>ROUND((SUM($CV18+$CR18,$BD18)),-1)</f>
        <v>0</v>
      </c>
      <c r="CZ18" s="256"/>
      <c r="DA18" s="253" t="str">
        <f>IF(($X18=0),"",ROUND(($CX18-$AJ18-$AA18),-1))</f>
        <v/>
      </c>
      <c r="DB18" s="253" t="str">
        <f>IF(($X18=0),"",ROUND(($CY18-$AF18-$AJ18),-1))</f>
        <v/>
      </c>
      <c r="DC18" s="256"/>
      <c r="DD18" s="249">
        <f>IF(AND(($AJ18=0),($AF18=0)),0,$AJ18+$AF18-$CV18)</f>
        <v>0</v>
      </c>
      <c r="DE18" s="257" t="str">
        <f>IF(AND(($DD18&gt;0),($BF18&gt;0)),$DD18*100/($BF18+($AL18*3)),"")</f>
        <v/>
      </c>
      <c r="DF18" s="257" t="str">
        <f>IF(AND(($DD18&gt;0),($AL18&gt;0)),($DD18*100)/((0.33333*$BF18)+($AL18)),"")</f>
        <v/>
      </c>
      <c r="DG18" s="256"/>
      <c r="DH18" s="249">
        <f>$DD18</f>
        <v>0</v>
      </c>
      <c r="DI18" s="257" t="str">
        <f>IF(AND(($DD18&gt;0),($BP18&gt;0)),$DD18*100/($BP18+($AL18*3)),"")</f>
        <v/>
      </c>
      <c r="DJ18" s="257" t="str">
        <f>IF(AND(($DD18&gt;0),($AL18&gt;0)),($DD18*100)/((0.33333*$BP18)+($AL18)),"")</f>
        <v/>
      </c>
      <c r="DK18" s="256"/>
      <c r="DL18" s="258"/>
      <c r="DM18" s="258"/>
      <c r="DN18" s="258"/>
      <c r="DO18" s="258"/>
      <c r="DP18" s="258"/>
      <c r="DQ18" s="258"/>
      <c r="DR18" s="258"/>
      <c r="DS18" s="258"/>
      <c r="DT18" s="258"/>
      <c r="DU18" s="258"/>
      <c r="DV18" s="258"/>
    </row>
    <row r="19" spans="1:126" ht="8.1" customHeight="1" x14ac:dyDescent="0.25">
      <c r="A19" s="217"/>
      <c r="B19" s="79"/>
      <c r="C19" s="218" t="str">
        <f>$AB19</f>
        <v/>
      </c>
      <c r="D19" s="219"/>
      <c r="E19" s="219" t="str">
        <f>$X19</f>
        <v/>
      </c>
      <c r="F19" s="220"/>
      <c r="G19" s="29"/>
      <c r="H19" s="221" t="str">
        <f>$AM19</f>
        <v/>
      </c>
      <c r="I19" s="222"/>
      <c r="J19" s="222"/>
      <c r="K19" s="223"/>
      <c r="L19" s="224"/>
      <c r="M19" s="224"/>
      <c r="N19" s="225"/>
      <c r="O19" s="226"/>
      <c r="P19" s="226"/>
      <c r="Q19" s="227"/>
      <c r="R19" s="228"/>
      <c r="S19" s="229"/>
      <c r="T19" s="230"/>
      <c r="U19" s="154"/>
      <c r="V19" s="126"/>
      <c r="W19" s="126"/>
      <c r="X19" s="164" t="str">
        <f>IF(AND(($W20&gt;0),($X20=0)),"Eingabe ?","")</f>
        <v/>
      </c>
      <c r="Y19" s="126"/>
      <c r="Z19" s="125"/>
      <c r="AA19" s="125"/>
      <c r="AB19" s="164" t="str">
        <f>IF(AND(($AB20=0),OR(($W20&gt;0),($X20&gt;0))),"Eingabe ?","")</f>
        <v/>
      </c>
      <c r="AC19" s="126"/>
      <c r="AD19" s="126"/>
      <c r="AE19" s="126"/>
      <c r="AF19" s="126"/>
      <c r="AG19" s="126"/>
      <c r="AH19" s="125"/>
      <c r="AI19" s="126"/>
      <c r="AJ19" s="126"/>
      <c r="AK19" s="126"/>
      <c r="AL19" s="126"/>
      <c r="AM19" s="164" t="str">
        <f>IF((OR(ISTEXT($G20),($G20=0))),"",IF((SUM($AM20:$AP20)=1),"","Total 100%?"))</f>
        <v/>
      </c>
      <c r="AN19" s="126"/>
      <c r="AO19" s="126"/>
      <c r="AP19" s="126"/>
      <c r="AQ19" s="126"/>
      <c r="AR19" s="126"/>
      <c r="AS19" s="126"/>
      <c r="AT19" s="126"/>
      <c r="AU19" s="126"/>
      <c r="AV19" s="126"/>
      <c r="AW19" s="126"/>
      <c r="AX19" s="126"/>
      <c r="AY19" s="126"/>
      <c r="AZ19" s="125"/>
      <c r="BA19" s="126"/>
      <c r="BB19" s="125"/>
      <c r="BC19" s="126"/>
      <c r="BD19" s="125"/>
      <c r="BE19" s="125"/>
      <c r="BF19" s="125"/>
      <c r="BG19" s="125"/>
      <c r="BH19" s="200" t="s">
        <v>5</v>
      </c>
      <c r="BI19" s="200" t="s">
        <v>5</v>
      </c>
      <c r="BJ19" s="200" t="s">
        <v>5</v>
      </c>
      <c r="BK19" s="200" t="s">
        <v>5</v>
      </c>
      <c r="BL19" s="200" t="s">
        <v>5</v>
      </c>
      <c r="BM19" s="200" t="s">
        <v>5</v>
      </c>
      <c r="BN19" s="200" t="s">
        <v>5</v>
      </c>
      <c r="BO19" s="200" t="s">
        <v>5</v>
      </c>
      <c r="BP19" s="200"/>
      <c r="BQ19" s="125"/>
      <c r="BR19" s="125"/>
      <c r="BS19" s="125"/>
      <c r="BT19" s="125"/>
      <c r="BU19" s="125"/>
      <c r="BV19" s="125"/>
      <c r="BW19" s="125"/>
      <c r="BX19" s="125"/>
      <c r="BY19" s="125"/>
      <c r="BZ19" s="125"/>
      <c r="CA19" s="125"/>
      <c r="CB19" s="125"/>
      <c r="CC19" s="125"/>
      <c r="CD19" s="125"/>
      <c r="CE19" s="125"/>
      <c r="CF19" s="125"/>
      <c r="CG19" s="125"/>
      <c r="CH19" s="125"/>
      <c r="CI19" s="125"/>
      <c r="CJ19" s="125"/>
      <c r="CK19" s="125"/>
      <c r="CL19" s="125"/>
      <c r="CM19" s="125"/>
      <c r="CN19" s="125"/>
      <c r="CO19" s="125"/>
      <c r="CP19" s="125"/>
      <c r="CQ19" s="125"/>
      <c r="CR19" s="125"/>
      <c r="CS19" s="125"/>
      <c r="CT19" s="125"/>
      <c r="CU19" s="125"/>
      <c r="CV19" s="125"/>
      <c r="CW19" s="125"/>
      <c r="CX19" s="125"/>
      <c r="CY19" s="125"/>
      <c r="CZ19" s="125"/>
      <c r="DA19" s="128"/>
      <c r="DB19" s="125"/>
      <c r="DC19" s="125"/>
      <c r="DD19" s="125"/>
      <c r="DE19" s="125"/>
      <c r="DF19" s="125"/>
      <c r="DG19" s="125"/>
      <c r="DH19" s="125"/>
      <c r="DI19" s="125"/>
      <c r="DJ19" s="125"/>
      <c r="DK19" s="125"/>
    </row>
    <row r="20" spans="1:126" s="259" customFormat="1" ht="17.100000000000001" customHeight="1" x14ac:dyDescent="0.25">
      <c r="A20" s="231"/>
      <c r="B20" s="232"/>
      <c r="C20" s="233" t="s">
        <v>5</v>
      </c>
      <c r="D20" s="234"/>
      <c r="E20" s="234" t="s">
        <v>5</v>
      </c>
      <c r="F20" s="235" t="str">
        <f>$Y20</f>
        <v/>
      </c>
      <c r="G20" s="236" t="s">
        <v>5</v>
      </c>
      <c r="H20" s="237" t="s">
        <v>5</v>
      </c>
      <c r="I20" s="238" t="s">
        <v>5</v>
      </c>
      <c r="J20" s="238" t="s">
        <v>5</v>
      </c>
      <c r="K20" s="238" t="s">
        <v>5</v>
      </c>
      <c r="L20" s="239"/>
      <c r="M20" s="239"/>
      <c r="N20" s="240"/>
      <c r="O20" s="241" t="str">
        <f>IF(($AJ20=0),"",$AJ20)</f>
        <v/>
      </c>
      <c r="P20" s="241" t="str">
        <f>IF(($CX20=0),"",$CX20)</f>
        <v/>
      </c>
      <c r="Q20" s="242" t="str">
        <f>$DA20</f>
        <v/>
      </c>
      <c r="R20" s="243" t="str">
        <f>$DB20</f>
        <v/>
      </c>
      <c r="S20" s="244" t="str">
        <f>IF(($DE20=0),"",$DE20)</f>
        <v/>
      </c>
      <c r="T20" s="245" t="str">
        <f>IF(($DF20=0),"",$DF20)</f>
        <v/>
      </c>
      <c r="U20" s="246"/>
      <c r="V20" s="247"/>
      <c r="W20" s="248">
        <f>IF(ISTEXT($D20),0,$D20)</f>
        <v>0</v>
      </c>
      <c r="X20" s="248">
        <f>IF(ISTEXT($E20),0,$E20)</f>
        <v>0</v>
      </c>
      <c r="Y20" s="249" t="str">
        <f>IF(OR(ISTEXT($D20),$D20=0,),"",($D20-$X20))</f>
        <v/>
      </c>
      <c r="Z20" s="125"/>
      <c r="AA20" s="249">
        <f>IF(ISTEXT($N20),0,$N20)</f>
        <v>0</v>
      </c>
      <c r="AB20" s="250">
        <f>IF(ISTEXT($C20),0,$C20)</f>
        <v>0</v>
      </c>
      <c r="AC20" s="251" t="s">
        <v>167</v>
      </c>
      <c r="AD20" s="251" t="s">
        <v>167</v>
      </c>
      <c r="AE20" s="252">
        <f>IF(($AA20=0),0,PMT(($AD$9),$AB20,PV((($AD$9)-($AC$9))/(1+($AC$9)),$AB20,1)))</f>
        <v>0</v>
      </c>
      <c r="AF20" s="253">
        <f>ROUND(($AE20*$AA20),-1)</f>
        <v>0</v>
      </c>
      <c r="AG20" s="247"/>
      <c r="AH20" s="249">
        <f>$X20</f>
        <v>0</v>
      </c>
      <c r="AI20" s="254">
        <f>IF(($X20=0),0,-PMT(($AD$9),$AB20,1))</f>
        <v>0</v>
      </c>
      <c r="AJ20" s="253">
        <f>ROUND(($AI20*$X20),-1)</f>
        <v>0</v>
      </c>
      <c r="AK20" s="247"/>
      <c r="AL20" s="249">
        <f>IF(ISTEXT($G20),0,$G20)</f>
        <v>0</v>
      </c>
      <c r="AM20" s="255">
        <f>IF(ISTEXT($H20),0,$H20/100)</f>
        <v>0</v>
      </c>
      <c r="AN20" s="255">
        <f>IF(ISTEXT($I20),0,$I20/100)</f>
        <v>0</v>
      </c>
      <c r="AO20" s="255">
        <f>IF(ISTEXT($J20),0,$J20/100)</f>
        <v>0</v>
      </c>
      <c r="AP20" s="255">
        <f>IF(ISTEXT($K20),0,$K20/100)</f>
        <v>0</v>
      </c>
      <c r="AQ20" s="249">
        <f>IF(($AM20&gt;0),$AL20*$AM20*$BH$5,0)</f>
        <v>0</v>
      </c>
      <c r="AR20" s="249">
        <f>IF(($AN20&gt;0),$AL20*$AN20*$BI$5,0)</f>
        <v>0</v>
      </c>
      <c r="AS20" s="249">
        <f>IF(($AO20&gt;0),$AL20*$AO20*$BJ$5,0)</f>
        <v>0</v>
      </c>
      <c r="AT20" s="249">
        <f>IF(($AP20&gt;0),$AL20*$AP20*$BK$5,0)</f>
        <v>0</v>
      </c>
      <c r="AU20" s="253">
        <f>ROUND(SUM($AQ20:$AT20),-1)</f>
        <v>0</v>
      </c>
      <c r="AV20" s="252">
        <f>IF(($AQ20=0),0,PMT(($AD$9),$AB20,PV((($AD$9)-($BH$6))/(1+($BH$6)),$AB20,1)))</f>
        <v>0</v>
      </c>
      <c r="AW20" s="253">
        <f>$AV20*$AQ20</f>
        <v>0</v>
      </c>
      <c r="AX20" s="252">
        <f>IF(($AR20=0),0,PMT(($AD$9),$AB20,PV((($AD$9)-($BI$6))/(1+($BI$6)),$AB20,1)))</f>
        <v>0</v>
      </c>
      <c r="AY20" s="253">
        <f>$AX20*$AR20</f>
        <v>0</v>
      </c>
      <c r="AZ20" s="252">
        <f>IF(($AS20=0),0,PMT(($AD$9),$AB20,PV((($AD$9)-($BJ$6))/(1+($BJ$6)),$AB20,1)))</f>
        <v>0</v>
      </c>
      <c r="BA20" s="253">
        <f>$AZ20*$AS20</f>
        <v>0</v>
      </c>
      <c r="BB20" s="252">
        <f>IF(($AT20=0),0,PMT(($AD$9),$AB20,PV((($AD$9)-($BK$6))/(1+($BK$6)),$AB20,1)))</f>
        <v>0</v>
      </c>
      <c r="BC20" s="253">
        <f>$BB20*$AT20</f>
        <v>0</v>
      </c>
      <c r="BD20" s="253">
        <f>ROUND(SUM($BC20,$BA20,$AY20,$AW20),-1)</f>
        <v>0</v>
      </c>
      <c r="BE20" s="256"/>
      <c r="BF20" s="249">
        <f>IF(ISTEXT($L20),0,$L20)</f>
        <v>0</v>
      </c>
      <c r="BG20" s="256"/>
      <c r="BH20" s="249" t="str">
        <f>IF((SUM($BH$8:$BO$8)=100),IF(AND(($BH$7&gt;0),($BH$8&gt;0)),(ROUND(($BF20*$BH$8/$BH$7),-1)),IF(AND(($BH$8&gt;0),($BH$7=0)),"#WERT",0)),"#WERT")</f>
        <v>#WERT</v>
      </c>
      <c r="BI20" s="249" t="str">
        <f>IF((SUM($BH$8:$BO$8)=100),IF(AND(($BI$7&gt;0),($BI$8&gt;0)),(ROUND(($BF20*$BI$8/$BI$7),-1)),IF(AND(($BI$8&gt;0),($BI$7=0)),"#WERT",0)),"#WERT")</f>
        <v>#WERT</v>
      </c>
      <c r="BJ20" s="249" t="str">
        <f>IF((SUM($BH$8:$BO$8)=100),IF(AND(($BJ$7&gt;0),($BJ$8&gt;0)),(ROUND(($BF20*$BJ$8/$BJ$7),-1)),IF(AND(($BJ$8&gt;0),($BJ$7=0)),"#WERT",0)),"#WERT")</f>
        <v>#WERT</v>
      </c>
      <c r="BK20" s="249" t="str">
        <f>IF((SUM($BH$8:$BO$8)=100),IF(AND(($BK$7&gt;0),($BK$8&gt;0)),(ROUND(($BF20*$BK$8/$BK$7),-1)),IF(AND(($BK$8&gt;0),($BK$7=0)),"#WERT",0)),"#WERT")</f>
        <v>#WERT</v>
      </c>
      <c r="BL20" s="249" t="str">
        <f>IF((SUM($BH$8:$BO$8)=100),IF(AND(($BL$7&gt;0),($BL$8&gt;0)),(ROUND(($BF20*$BL$8/$BL$7),-1)),IF(AND(($BL$8&gt;0),($BL$7=0)),"#WERT",0)),"#WERT")</f>
        <v>#WERT</v>
      </c>
      <c r="BM20" s="249" t="str">
        <f>IF((SUM($BH$8:$BO$8)=100),IF(AND(($BM$7&gt;0),($BM$8&gt;0)),(ROUND(($BF20*$BM$8/$BM$7),-1)),IF(AND(($BM$8&gt;0),($BM$7=0)),"#WERT",0)),"#WERT")</f>
        <v>#WERT</v>
      </c>
      <c r="BN20" s="249" t="str">
        <f>IF((SUM($BH$8:$BO$8)=100),IF(AND(($BN$7&gt;0),($BN$8&gt;0)),(ROUND(($BF20*$BN$8/$BN$7),-1)),IF(AND(($BN$8&gt;0),($BN$7=0)),"#WERT",0)),"#WERT")</f>
        <v>#WERT</v>
      </c>
      <c r="BO20" s="249" t="str">
        <f>IF((SUM($BH$8:$BO$8)=100),IF(AND(($BO$7&gt;0),($BO$8&gt;0)),(ROUND(($BF20*$BO$8/$BO$7),-1)),IF(AND(($BO$8&gt;0),($BO$7=0)),"#WERT",0)),"#WERT")</f>
        <v>#WERT</v>
      </c>
      <c r="BP20" s="249">
        <f>SUM($BH20:$BO20)</f>
        <v>0</v>
      </c>
      <c r="BQ20" s="256"/>
      <c r="BR20" s="249" t="e">
        <f>IF(($BH20=0),0,$BH$5*$BH20)</f>
        <v>#VALUE!</v>
      </c>
      <c r="BS20" s="249" t="e">
        <f>IF(($BI20=0),0,$BI$5*$BI20)</f>
        <v>#VALUE!</v>
      </c>
      <c r="BT20" s="249" t="e">
        <f>IF(($BJ20=0),0,$BJ$5*$BJ20)</f>
        <v>#VALUE!</v>
      </c>
      <c r="BU20" s="249" t="e">
        <f>IF(($BK20=0),0,$BK$5*$BK20)</f>
        <v>#VALUE!</v>
      </c>
      <c r="BV20" s="249" t="e">
        <f>IF(($BL20=0),0,$BL$5*$BL20)</f>
        <v>#VALUE!</v>
      </c>
      <c r="BW20" s="249" t="e">
        <f>IF(($BM20=0),0,$BM$5*$BM20)</f>
        <v>#VALUE!</v>
      </c>
      <c r="BX20" s="249" t="e">
        <f>IF(($BN20=0),0,$BN$5*$BN20)</f>
        <v>#VALUE!</v>
      </c>
      <c r="BY20" s="249" t="e">
        <f>IF(($BO20=0),0,$BO$5*$BO20)</f>
        <v>#VALUE!</v>
      </c>
      <c r="BZ20" s="253">
        <f>IF(($BF20=0),0,ROUND(SUM($BR20:$BY20),-1))</f>
        <v>0</v>
      </c>
      <c r="CA20" s="256"/>
      <c r="CB20" s="252" t="e">
        <f>IF(($BR20=0),0,PMT(($AD$9),$AB20,PV((($AD$9)-($BH$6))/(1+($BH$6)),$AB20,1)))</f>
        <v>#VALUE!</v>
      </c>
      <c r="CC20" s="249" t="e">
        <f>$CB20*$BR20</f>
        <v>#VALUE!</v>
      </c>
      <c r="CD20" s="252" t="e">
        <f>IF(($BS20=0),0,PMT(($AD$9),$AB20,PV((($AD$9)-($BI$6))/(1+($BI$6)),$AB20,1)))</f>
        <v>#VALUE!</v>
      </c>
      <c r="CE20" s="249" t="e">
        <f>$CD20*$BS20</f>
        <v>#VALUE!</v>
      </c>
      <c r="CF20" s="252" t="e">
        <f>IF(($BT20=0),0,PMT(($AD$9),$AB20,PV((($AD$9)-($BJ$6))/(1+($BJ$6)),$AB20,1)))</f>
        <v>#VALUE!</v>
      </c>
      <c r="CG20" s="249" t="e">
        <f>$CF20*$BT20</f>
        <v>#VALUE!</v>
      </c>
      <c r="CH20" s="252" t="e">
        <f>IF(($BU20=0),0,PMT(($AD$9),$AB20,PV((($AD$9)-($BK$6))/(1+($BK$6)),$AB20,1)))</f>
        <v>#VALUE!</v>
      </c>
      <c r="CI20" s="249" t="e">
        <f>$CH20*$BU20</f>
        <v>#VALUE!</v>
      </c>
      <c r="CJ20" s="252" t="e">
        <f>IF(($BV20=0),0,PMT(($AD$9),$AB20,PV((($AD$9)-($BL$6))/(1+($BL$6)),$AB20,1)))</f>
        <v>#VALUE!</v>
      </c>
      <c r="CK20" s="249" t="e">
        <f>$CJ20*$BV20</f>
        <v>#VALUE!</v>
      </c>
      <c r="CL20" s="252" t="e">
        <f>IF(($BW20=0),0,PMT(($AD$9),$AB20,PV((($AD$9)-($BM$6))/(1+($BM$6)),$AB20,1)))</f>
        <v>#VALUE!</v>
      </c>
      <c r="CM20" s="249" t="e">
        <f>$CL20*$BW20</f>
        <v>#VALUE!</v>
      </c>
      <c r="CN20" s="252" t="e">
        <f>IF(($BX20=0),0,PMT(($AD$9),$AB20,PV((($AD$9)-($BN$6))/(1+($BN$6)),$AB20,1)))</f>
        <v>#VALUE!</v>
      </c>
      <c r="CO20" s="249" t="e">
        <f>$CN20*$BX20</f>
        <v>#VALUE!</v>
      </c>
      <c r="CP20" s="252" t="e">
        <f>IF(($BY20=0),0,PMT(($AD$9),$AB20,PV((($AD$9)-($BO$6))/(1+($BO$6)),$AB20,1)))</f>
        <v>#VALUE!</v>
      </c>
      <c r="CQ20" s="249" t="e">
        <f>$CP20*$BY20</f>
        <v>#VALUE!</v>
      </c>
      <c r="CR20" s="253">
        <f>IF(($BF20=0),0,ROUND(SUM($CQ20,$CO20,$CM20,$CK20,$CI20,$CG20,$CE20,$CC20),-1))</f>
        <v>0</v>
      </c>
      <c r="CS20" s="253"/>
      <c r="CT20" s="253">
        <f>IF(ISTEXT($M20),0,$M20)</f>
        <v>0</v>
      </c>
      <c r="CU20" s="162">
        <f>$CU$9</f>
        <v>1.1000000000000001</v>
      </c>
      <c r="CV20" s="253">
        <f>$CT20*$CU20</f>
        <v>0</v>
      </c>
      <c r="CW20" s="256"/>
      <c r="CX20" s="253">
        <f>ROUND((SUM($CT20+$BZ20,$AU20)),-1)</f>
        <v>0</v>
      </c>
      <c r="CY20" s="253">
        <f>ROUND((SUM($CV20+$CR20,$BD20)),-1)</f>
        <v>0</v>
      </c>
      <c r="CZ20" s="256"/>
      <c r="DA20" s="253" t="str">
        <f>IF(($X20=0),"",ROUND(($CX20-$AJ20-$AA20),-1))</f>
        <v/>
      </c>
      <c r="DB20" s="253" t="str">
        <f>IF(($X20=0),"",ROUND(($CY20-$AF20-$AJ20),-1))</f>
        <v/>
      </c>
      <c r="DC20" s="256"/>
      <c r="DD20" s="249">
        <f>IF(AND(($AJ20=0),($AF20=0)),0,$AJ20+$AF20-$CV20)</f>
        <v>0</v>
      </c>
      <c r="DE20" s="257" t="str">
        <f>IF(AND(($DD20&gt;0),($BF20&gt;0)),$DD20*100/($BF20+($AL20*3)),"")</f>
        <v/>
      </c>
      <c r="DF20" s="257" t="str">
        <f>IF(AND(($DD20&gt;0),($AL20&gt;0)),($DD20*100)/((0.33333*$BF20)+($AL20)),"")</f>
        <v/>
      </c>
      <c r="DG20" s="256"/>
      <c r="DH20" s="249">
        <f>$DD20</f>
        <v>0</v>
      </c>
      <c r="DI20" s="257" t="str">
        <f>IF(AND(($DD20&gt;0),($BP20&gt;0)),$DD20*100/($BP20+($AL20*3)),"")</f>
        <v/>
      </c>
      <c r="DJ20" s="257" t="str">
        <f>IF(AND(($DD20&gt;0),($AL20&gt;0)),($DD20*100)/((0.33333*$BP20)+($AL20)),"")</f>
        <v/>
      </c>
      <c r="DK20" s="256"/>
      <c r="DL20" s="258"/>
      <c r="DM20" s="258"/>
      <c r="DN20" s="258"/>
      <c r="DO20" s="258"/>
      <c r="DP20" s="258"/>
      <c r="DQ20" s="258"/>
      <c r="DR20" s="258"/>
      <c r="DS20" s="258"/>
      <c r="DT20" s="258"/>
      <c r="DU20" s="258"/>
      <c r="DV20" s="258"/>
    </row>
    <row r="21" spans="1:126" ht="8.1" customHeight="1" x14ac:dyDescent="0.25">
      <c r="A21" s="217"/>
      <c r="B21" s="79"/>
      <c r="C21" s="218" t="str">
        <f>$AB21</f>
        <v/>
      </c>
      <c r="D21" s="219"/>
      <c r="E21" s="219" t="str">
        <f>$X21</f>
        <v/>
      </c>
      <c r="F21" s="220"/>
      <c r="G21" s="29"/>
      <c r="H21" s="221" t="str">
        <f>$AM21</f>
        <v/>
      </c>
      <c r="I21" s="222"/>
      <c r="J21" s="222"/>
      <c r="K21" s="223"/>
      <c r="L21" s="224"/>
      <c r="M21" s="224"/>
      <c r="N21" s="225"/>
      <c r="O21" s="226"/>
      <c r="P21" s="226"/>
      <c r="Q21" s="227"/>
      <c r="R21" s="228"/>
      <c r="S21" s="229"/>
      <c r="T21" s="230"/>
      <c r="U21" s="154"/>
      <c r="V21" s="126"/>
      <c r="W21" s="126"/>
      <c r="X21" s="164" t="str">
        <f>IF(AND(($W22&gt;0),($X22=0)),"Eingabe ?","")</f>
        <v/>
      </c>
      <c r="Y21" s="126"/>
      <c r="Z21" s="125"/>
      <c r="AA21" s="125"/>
      <c r="AB21" s="164" t="str">
        <f>IF(AND(($AB22=0),OR(($W22&gt;0),($X22&gt;0))),"Eingabe ?","")</f>
        <v/>
      </c>
      <c r="AC21" s="126"/>
      <c r="AD21" s="126"/>
      <c r="AE21" s="126"/>
      <c r="AF21" s="126"/>
      <c r="AG21" s="126"/>
      <c r="AH21" s="125"/>
      <c r="AI21" s="126"/>
      <c r="AJ21" s="126"/>
      <c r="AK21" s="126"/>
      <c r="AL21" s="126"/>
      <c r="AM21" s="164" t="str">
        <f>IF((OR(ISTEXT($G22),($G22=0))),"",IF((SUM($AM22:$AP22)=1),"","Total 100%?"))</f>
        <v/>
      </c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5"/>
      <c r="BA21" s="126"/>
      <c r="BB21" s="125"/>
      <c r="BC21" s="126"/>
      <c r="BD21" s="125"/>
      <c r="BE21" s="125"/>
      <c r="BF21" s="125"/>
      <c r="BG21" s="125"/>
      <c r="BH21" s="200" t="s">
        <v>5</v>
      </c>
      <c r="BI21" s="200" t="s">
        <v>5</v>
      </c>
      <c r="BJ21" s="200" t="s">
        <v>5</v>
      </c>
      <c r="BK21" s="200" t="s">
        <v>5</v>
      </c>
      <c r="BL21" s="200" t="s">
        <v>5</v>
      </c>
      <c r="BM21" s="200" t="s">
        <v>5</v>
      </c>
      <c r="BN21" s="200" t="s">
        <v>5</v>
      </c>
      <c r="BO21" s="200" t="s">
        <v>5</v>
      </c>
      <c r="BP21" s="200"/>
      <c r="BQ21" s="125"/>
      <c r="BR21" s="125"/>
      <c r="BS21" s="125"/>
      <c r="BT21" s="125"/>
      <c r="BU21" s="125"/>
      <c r="BV21" s="125"/>
      <c r="BW21" s="125"/>
      <c r="BX21" s="125"/>
      <c r="BY21" s="125"/>
      <c r="BZ21" s="125"/>
      <c r="CA21" s="125"/>
      <c r="CB21" s="125"/>
      <c r="CC21" s="125"/>
      <c r="CD21" s="125"/>
      <c r="CE21" s="125"/>
      <c r="CF21" s="125"/>
      <c r="CG21" s="125"/>
      <c r="CH21" s="125"/>
      <c r="CI21" s="125"/>
      <c r="CJ21" s="125"/>
      <c r="CK21" s="125"/>
      <c r="CL21" s="125"/>
      <c r="CM21" s="125"/>
      <c r="CN21" s="125"/>
      <c r="CO21" s="125"/>
      <c r="CP21" s="125"/>
      <c r="CQ21" s="125"/>
      <c r="CR21" s="125"/>
      <c r="CS21" s="125"/>
      <c r="CT21" s="125"/>
      <c r="CU21" s="125"/>
      <c r="CV21" s="125"/>
      <c r="CW21" s="125"/>
      <c r="CX21" s="125"/>
      <c r="CY21" s="125"/>
      <c r="CZ21" s="125"/>
      <c r="DA21" s="128"/>
      <c r="DB21" s="125"/>
      <c r="DC21" s="125"/>
      <c r="DD21" s="125"/>
      <c r="DE21" s="125"/>
      <c r="DF21" s="125"/>
      <c r="DG21" s="125"/>
      <c r="DH21" s="125"/>
      <c r="DI21" s="125"/>
      <c r="DJ21" s="125"/>
      <c r="DK21" s="125"/>
    </row>
    <row r="22" spans="1:126" s="259" customFormat="1" ht="17.100000000000001" customHeight="1" x14ac:dyDescent="0.25">
      <c r="A22" s="231"/>
      <c r="B22" s="232"/>
      <c r="C22" s="233" t="s">
        <v>5</v>
      </c>
      <c r="D22" s="234"/>
      <c r="E22" s="234" t="s">
        <v>5</v>
      </c>
      <c r="F22" s="235" t="str">
        <f>$Y22</f>
        <v/>
      </c>
      <c r="G22" s="236" t="s">
        <v>5</v>
      </c>
      <c r="H22" s="237" t="s">
        <v>5</v>
      </c>
      <c r="I22" s="238" t="s">
        <v>5</v>
      </c>
      <c r="J22" s="238" t="s">
        <v>5</v>
      </c>
      <c r="K22" s="238" t="s">
        <v>5</v>
      </c>
      <c r="L22" s="239"/>
      <c r="M22" s="239"/>
      <c r="N22" s="240"/>
      <c r="O22" s="241" t="str">
        <f>IF(($AJ22=0),"",$AJ22)</f>
        <v/>
      </c>
      <c r="P22" s="241" t="str">
        <f>IF(($CX22=0),"",$CX22)</f>
        <v/>
      </c>
      <c r="Q22" s="242" t="str">
        <f>$DA22</f>
        <v/>
      </c>
      <c r="R22" s="243" t="str">
        <f>$DB22</f>
        <v/>
      </c>
      <c r="S22" s="244" t="str">
        <f>IF(($DE22=0),"",$DE22)</f>
        <v/>
      </c>
      <c r="T22" s="245" t="str">
        <f>IF(($DF22=0),"",$DF22)</f>
        <v/>
      </c>
      <c r="U22" s="246"/>
      <c r="V22" s="247"/>
      <c r="W22" s="248">
        <f>IF(ISTEXT($D22),0,$D22)</f>
        <v>0</v>
      </c>
      <c r="X22" s="248">
        <f>IF(ISTEXT($E22),0,$E22)</f>
        <v>0</v>
      </c>
      <c r="Y22" s="249" t="str">
        <f>IF(OR(ISTEXT($D22),$D22=0,),"",($D22-$X22))</f>
        <v/>
      </c>
      <c r="Z22" s="125"/>
      <c r="AA22" s="249">
        <f>IF(ISTEXT($N22),0,$N22)</f>
        <v>0</v>
      </c>
      <c r="AB22" s="250">
        <f>IF(ISTEXT($C22),0,$C22)</f>
        <v>0</v>
      </c>
      <c r="AC22" s="251" t="s">
        <v>167</v>
      </c>
      <c r="AD22" s="251" t="s">
        <v>167</v>
      </c>
      <c r="AE22" s="252">
        <f>IF(($AA22=0),0,PMT(($AD$9),$AB22,PV((($AD$9)-($AC$9))/(1+($AC$9)),$AB22,1)))</f>
        <v>0</v>
      </c>
      <c r="AF22" s="253">
        <f>ROUND(($AE22*$AA22),-1)</f>
        <v>0</v>
      </c>
      <c r="AG22" s="247"/>
      <c r="AH22" s="249">
        <f>$X22</f>
        <v>0</v>
      </c>
      <c r="AI22" s="254">
        <f>IF(($X22=0),0,-PMT(($AD$9),$AB22,1))</f>
        <v>0</v>
      </c>
      <c r="AJ22" s="253">
        <f>ROUND(($AI22*$X22),-1)</f>
        <v>0</v>
      </c>
      <c r="AK22" s="247"/>
      <c r="AL22" s="249">
        <f>IF(ISTEXT($G22),0,$G22)</f>
        <v>0</v>
      </c>
      <c r="AM22" s="255">
        <f>IF(ISTEXT($H22),0,$H22/100)</f>
        <v>0</v>
      </c>
      <c r="AN22" s="255">
        <f>IF(ISTEXT($I22),0,$I22/100)</f>
        <v>0</v>
      </c>
      <c r="AO22" s="255">
        <f>IF(ISTEXT($J22),0,$J22/100)</f>
        <v>0</v>
      </c>
      <c r="AP22" s="255">
        <f>IF(ISTEXT($K22),0,$K22/100)</f>
        <v>0</v>
      </c>
      <c r="AQ22" s="249">
        <f>IF(($AM22&gt;0),$AL22*$AM22*$BH$5,0)</f>
        <v>0</v>
      </c>
      <c r="AR22" s="249">
        <f>IF(($AN22&gt;0),$AL22*$AN22*$BI$5,0)</f>
        <v>0</v>
      </c>
      <c r="AS22" s="249">
        <f>IF(($AO22&gt;0),$AL22*$AO22*$BJ$5,0)</f>
        <v>0</v>
      </c>
      <c r="AT22" s="249">
        <f>IF(($AP22&gt;0),$AL22*$AP22*$BK$5,0)</f>
        <v>0</v>
      </c>
      <c r="AU22" s="253">
        <f>ROUND(SUM($AQ22:$AT22),-1)</f>
        <v>0</v>
      </c>
      <c r="AV22" s="252">
        <f>IF(($AQ22=0),0,PMT(($AD$9),$AB22,PV((($AD$9)-($BH$6))/(1+($BH$6)),$AB22,1)))</f>
        <v>0</v>
      </c>
      <c r="AW22" s="253">
        <f>$AV22*$AQ22</f>
        <v>0</v>
      </c>
      <c r="AX22" s="252">
        <f>IF(($AR22=0),0,PMT(($AD$9),$AB22,PV((($AD$9)-($BI$6))/(1+($BI$6)),$AB22,1)))</f>
        <v>0</v>
      </c>
      <c r="AY22" s="253">
        <f>$AX22*$AR22</f>
        <v>0</v>
      </c>
      <c r="AZ22" s="252">
        <f>IF(($AS22=0),0,PMT(($AD$9),$AB22,PV((($AD$9)-($BJ$6))/(1+($BJ$6)),$AB22,1)))</f>
        <v>0</v>
      </c>
      <c r="BA22" s="253">
        <f>$AZ22*$AS22</f>
        <v>0</v>
      </c>
      <c r="BB22" s="252">
        <f>IF(($AT22=0),0,PMT(($AD$9),$AB22,PV((($AD$9)-($BK$6))/(1+($BK$6)),$AB22,1)))</f>
        <v>0</v>
      </c>
      <c r="BC22" s="253">
        <f>$BB22*$AT22</f>
        <v>0</v>
      </c>
      <c r="BD22" s="253">
        <f>ROUND(SUM($BC22,$BA22,$AY22,$AW22),-1)</f>
        <v>0</v>
      </c>
      <c r="BE22" s="256"/>
      <c r="BF22" s="249">
        <f>IF(ISTEXT($L22),0,$L22)</f>
        <v>0</v>
      </c>
      <c r="BG22" s="256"/>
      <c r="BH22" s="249" t="str">
        <f>IF((SUM($BH$8:$BO$8)=100),IF(AND(($BH$7&gt;0),($BH$8&gt;0)),(ROUND(($BF22*$BH$8/$BH$7),-1)),IF(AND(($BH$8&gt;0),($BH$7=0)),"#WERT",0)),"#WERT")</f>
        <v>#WERT</v>
      </c>
      <c r="BI22" s="249" t="str">
        <f>IF((SUM($BH$8:$BO$8)=100),IF(AND(($BI$7&gt;0),($BI$8&gt;0)),(ROUND(($BF22*$BI$8/$BI$7),-1)),IF(AND(($BI$8&gt;0),($BI$7=0)),"#WERT",0)),"#WERT")</f>
        <v>#WERT</v>
      </c>
      <c r="BJ22" s="249" t="str">
        <f>IF((SUM($BH$8:$BO$8)=100),IF(AND(($BJ$7&gt;0),($BJ$8&gt;0)),(ROUND(($BF22*$BJ$8/$BJ$7),-1)),IF(AND(($BJ$8&gt;0),($BJ$7=0)),"#WERT",0)),"#WERT")</f>
        <v>#WERT</v>
      </c>
      <c r="BK22" s="249" t="str">
        <f>IF((SUM($BH$8:$BO$8)=100),IF(AND(($BK$7&gt;0),($BK$8&gt;0)),(ROUND(($BF22*$BK$8/$BK$7),-1)),IF(AND(($BK$8&gt;0),($BK$7=0)),"#WERT",0)),"#WERT")</f>
        <v>#WERT</v>
      </c>
      <c r="BL22" s="249" t="str">
        <f>IF((SUM($BH$8:$BO$8)=100),IF(AND(($BL$7&gt;0),($BL$8&gt;0)),(ROUND(($BF22*$BL$8/$BL$7),-1)),IF(AND(($BL$8&gt;0),($BL$7=0)),"#WERT",0)),"#WERT")</f>
        <v>#WERT</v>
      </c>
      <c r="BM22" s="249" t="str">
        <f>IF((SUM($BH$8:$BO$8)=100),IF(AND(($BM$7&gt;0),($BM$8&gt;0)),(ROUND(($BF22*$BM$8/$BM$7),-1)),IF(AND(($BM$8&gt;0),($BM$7=0)),"#WERT",0)),"#WERT")</f>
        <v>#WERT</v>
      </c>
      <c r="BN22" s="249" t="str">
        <f>IF((SUM($BH$8:$BO$8)=100),IF(AND(($BN$7&gt;0),($BN$8&gt;0)),(ROUND(($BF22*$BN$8/$BN$7),-1)),IF(AND(($BN$8&gt;0),($BN$7=0)),"#WERT",0)),"#WERT")</f>
        <v>#WERT</v>
      </c>
      <c r="BO22" s="249" t="str">
        <f>IF((SUM($BH$8:$BO$8)=100),IF(AND(($BO$7&gt;0),($BO$8&gt;0)),(ROUND(($BF22*$BO$8/$BO$7),-1)),IF(AND(($BO$8&gt;0),($BO$7=0)),"#WERT",0)),"#WERT")</f>
        <v>#WERT</v>
      </c>
      <c r="BP22" s="249">
        <f>SUM($BH22:$BO22)</f>
        <v>0</v>
      </c>
      <c r="BQ22" s="256"/>
      <c r="BR22" s="249" t="e">
        <f>IF(($BH22=0),0,$BH$5*$BH22)</f>
        <v>#VALUE!</v>
      </c>
      <c r="BS22" s="249" t="e">
        <f>IF(($BI22=0),0,$BI$5*$BI22)</f>
        <v>#VALUE!</v>
      </c>
      <c r="BT22" s="249" t="e">
        <f>IF(($BJ22=0),0,$BJ$5*$BJ22)</f>
        <v>#VALUE!</v>
      </c>
      <c r="BU22" s="249" t="e">
        <f>IF(($BK22=0),0,$BK$5*$BK22)</f>
        <v>#VALUE!</v>
      </c>
      <c r="BV22" s="249" t="e">
        <f>IF(($BL22=0),0,$BL$5*$BL22)</f>
        <v>#VALUE!</v>
      </c>
      <c r="BW22" s="249" t="e">
        <f>IF(($BM22=0),0,$BM$5*$BM22)</f>
        <v>#VALUE!</v>
      </c>
      <c r="BX22" s="249" t="e">
        <f>IF(($BN22=0),0,$BN$5*$BN22)</f>
        <v>#VALUE!</v>
      </c>
      <c r="BY22" s="249" t="e">
        <f>IF(($BO22=0),0,$BO$5*$BO22)</f>
        <v>#VALUE!</v>
      </c>
      <c r="BZ22" s="253">
        <f>IF(($BF22=0),0,ROUND(SUM($BR22:$BY22),-1))</f>
        <v>0</v>
      </c>
      <c r="CA22" s="256"/>
      <c r="CB22" s="252" t="e">
        <f>IF(($BR22=0),0,PMT(($AD$9),$AB22,PV((($AD$9)-($BH$6))/(1+($BH$6)),$AB22,1)))</f>
        <v>#VALUE!</v>
      </c>
      <c r="CC22" s="249" t="e">
        <f>$CB22*$BR22</f>
        <v>#VALUE!</v>
      </c>
      <c r="CD22" s="252" t="e">
        <f>IF(($BS22=0),0,PMT(($AD$9),$AB22,PV((($AD$9)-($BI$6))/(1+($BI$6)),$AB22,1)))</f>
        <v>#VALUE!</v>
      </c>
      <c r="CE22" s="249" t="e">
        <f>$CD22*$BS22</f>
        <v>#VALUE!</v>
      </c>
      <c r="CF22" s="252" t="e">
        <f>IF(($BT22=0),0,PMT(($AD$9),$AB22,PV((($AD$9)-($BJ$6))/(1+($BJ$6)),$AB22,1)))</f>
        <v>#VALUE!</v>
      </c>
      <c r="CG22" s="249" t="e">
        <f>$CF22*$BT22</f>
        <v>#VALUE!</v>
      </c>
      <c r="CH22" s="252" t="e">
        <f>IF(($BU22=0),0,PMT(($AD$9),$AB22,PV((($AD$9)-($BK$6))/(1+($BK$6)),$AB22,1)))</f>
        <v>#VALUE!</v>
      </c>
      <c r="CI22" s="249" t="e">
        <f>$CH22*$BU22</f>
        <v>#VALUE!</v>
      </c>
      <c r="CJ22" s="252" t="e">
        <f>IF(($BV22=0),0,PMT(($AD$9),$AB22,PV((($AD$9)-($BL$6))/(1+($BL$6)),$AB22,1)))</f>
        <v>#VALUE!</v>
      </c>
      <c r="CK22" s="249" t="e">
        <f>$CJ22*$BV22</f>
        <v>#VALUE!</v>
      </c>
      <c r="CL22" s="252" t="e">
        <f>IF(($BW22=0),0,PMT(($AD$9),$AB22,PV((($AD$9)-($BM$6))/(1+($BM$6)),$AB22,1)))</f>
        <v>#VALUE!</v>
      </c>
      <c r="CM22" s="249" t="e">
        <f>$CL22*$BW22</f>
        <v>#VALUE!</v>
      </c>
      <c r="CN22" s="252" t="e">
        <f>IF(($BX22=0),0,PMT(($AD$9),$AB22,PV((($AD$9)-($BN$6))/(1+($BN$6)),$AB22,1)))</f>
        <v>#VALUE!</v>
      </c>
      <c r="CO22" s="249" t="e">
        <f>$CN22*$BX22</f>
        <v>#VALUE!</v>
      </c>
      <c r="CP22" s="252" t="e">
        <f>IF(($BY22=0),0,PMT(($AD$9),$AB22,PV((($AD$9)-($BO$6))/(1+($BO$6)),$AB22,1)))</f>
        <v>#VALUE!</v>
      </c>
      <c r="CQ22" s="249" t="e">
        <f>$CP22*$BY22</f>
        <v>#VALUE!</v>
      </c>
      <c r="CR22" s="253">
        <f>IF(($BF22=0),0,ROUND(SUM($CQ22,$CO22,$CM22,$CK22,$CI22,$CG22,$CE22,$CC22),-1))</f>
        <v>0</v>
      </c>
      <c r="CS22" s="253"/>
      <c r="CT22" s="253">
        <f>IF(ISTEXT($M22),0,$M22)</f>
        <v>0</v>
      </c>
      <c r="CU22" s="162">
        <f>$CU$9</f>
        <v>1.1000000000000001</v>
      </c>
      <c r="CV22" s="253">
        <f>$CT22*$CU22</f>
        <v>0</v>
      </c>
      <c r="CW22" s="256"/>
      <c r="CX22" s="253">
        <f>ROUND((SUM($CT22+$BZ22,$AU22)),-1)</f>
        <v>0</v>
      </c>
      <c r="CY22" s="253">
        <f>ROUND((SUM($CV22+$CR22,$BD22)),-1)</f>
        <v>0</v>
      </c>
      <c r="CZ22" s="256"/>
      <c r="DA22" s="253" t="str">
        <f>IF(($X22=0),"",ROUND(($CX22-$AJ22-$AA22),-1))</f>
        <v/>
      </c>
      <c r="DB22" s="253" t="str">
        <f>IF(($X22=0),"",ROUND(($CY22-$AF22-$AJ22),-1))</f>
        <v/>
      </c>
      <c r="DC22" s="256"/>
      <c r="DD22" s="249">
        <f>IF(AND(($AJ22=0),($AF22=0)),0,$AJ22+$AF22-$CV22)</f>
        <v>0</v>
      </c>
      <c r="DE22" s="257" t="str">
        <f>IF(AND(($DD22&gt;0),($BF22&gt;0)),$DD22*100/($BF22+($AL22*3)),"")</f>
        <v/>
      </c>
      <c r="DF22" s="257" t="str">
        <f>IF(AND(($DD22&gt;0),($AL22&gt;0)),($DD22*100)/((0.33333*$BF22)+($AL22)),"")</f>
        <v/>
      </c>
      <c r="DG22" s="256"/>
      <c r="DH22" s="249">
        <f>$DD22</f>
        <v>0</v>
      </c>
      <c r="DI22" s="257" t="str">
        <f>IF(AND(($DD22&gt;0),($BP22&gt;0)),$DD22*100/($BP22+($AL22*3)),"")</f>
        <v/>
      </c>
      <c r="DJ22" s="257" t="str">
        <f>IF(AND(($DD22&gt;0),($AL22&gt;0)),($DD22*100)/((0.33333*$BP22)+($AL22)),"")</f>
        <v/>
      </c>
      <c r="DK22" s="256"/>
      <c r="DL22" s="258"/>
      <c r="DM22" s="258"/>
      <c r="DN22" s="258"/>
      <c r="DO22" s="258"/>
      <c r="DP22" s="258"/>
      <c r="DQ22" s="258"/>
      <c r="DR22" s="258"/>
      <c r="DS22" s="258"/>
      <c r="DT22" s="258"/>
      <c r="DU22" s="258"/>
      <c r="DV22" s="258"/>
    </row>
    <row r="23" spans="1:126" ht="8.1" customHeight="1" x14ac:dyDescent="0.25">
      <c r="A23" s="217"/>
      <c r="B23" s="79"/>
      <c r="C23" s="218" t="str">
        <f>$AB23</f>
        <v/>
      </c>
      <c r="D23" s="219"/>
      <c r="E23" s="219" t="str">
        <f>$X23</f>
        <v/>
      </c>
      <c r="F23" s="220"/>
      <c r="G23" s="29"/>
      <c r="H23" s="221" t="str">
        <f>$AM23</f>
        <v/>
      </c>
      <c r="I23" s="222"/>
      <c r="J23" s="222"/>
      <c r="K23" s="223"/>
      <c r="L23" s="224"/>
      <c r="M23" s="224"/>
      <c r="N23" s="225"/>
      <c r="O23" s="226"/>
      <c r="P23" s="226"/>
      <c r="Q23" s="227"/>
      <c r="R23" s="228"/>
      <c r="S23" s="229"/>
      <c r="T23" s="230"/>
      <c r="U23" s="154"/>
      <c r="V23" s="126"/>
      <c r="W23" s="126"/>
      <c r="X23" s="164" t="str">
        <f>IF(AND(($W24&gt;0),($X24=0)),"Eingabe ?","")</f>
        <v/>
      </c>
      <c r="Y23" s="126"/>
      <c r="Z23" s="125"/>
      <c r="AA23" s="125"/>
      <c r="AB23" s="164" t="str">
        <f>IF(AND(($AB24=0),OR(($W24&gt;0),($X24&gt;0))),"Eingabe ?","")</f>
        <v/>
      </c>
      <c r="AC23" s="126"/>
      <c r="AD23" s="126"/>
      <c r="AE23" s="126"/>
      <c r="AF23" s="126"/>
      <c r="AG23" s="126"/>
      <c r="AH23" s="125"/>
      <c r="AI23" s="126"/>
      <c r="AJ23" s="126"/>
      <c r="AK23" s="126"/>
      <c r="AL23" s="126"/>
      <c r="AM23" s="164" t="str">
        <f>IF((OR(ISTEXT($G24),($G24=0))),"",IF((SUM($AM24:$AP24)=1),"","Total 100%?"))</f>
        <v/>
      </c>
      <c r="AN23" s="126"/>
      <c r="AO23" s="126"/>
      <c r="AP23" s="126"/>
      <c r="AQ23" s="126"/>
      <c r="AR23" s="126"/>
      <c r="AS23" s="126"/>
      <c r="AT23" s="126"/>
      <c r="AU23" s="126"/>
      <c r="AV23" s="126"/>
      <c r="AW23" s="126"/>
      <c r="AX23" s="126"/>
      <c r="AY23" s="126"/>
      <c r="AZ23" s="125"/>
      <c r="BA23" s="126"/>
      <c r="BB23" s="125"/>
      <c r="BC23" s="126"/>
      <c r="BD23" s="125"/>
      <c r="BE23" s="125"/>
      <c r="BF23" s="125"/>
      <c r="BG23" s="125"/>
      <c r="BH23" s="200" t="s">
        <v>5</v>
      </c>
      <c r="BI23" s="200" t="s">
        <v>5</v>
      </c>
      <c r="BJ23" s="200" t="s">
        <v>5</v>
      </c>
      <c r="BK23" s="200" t="s">
        <v>5</v>
      </c>
      <c r="BL23" s="200" t="s">
        <v>5</v>
      </c>
      <c r="BM23" s="200" t="s">
        <v>5</v>
      </c>
      <c r="BN23" s="200" t="s">
        <v>5</v>
      </c>
      <c r="BO23" s="200" t="s">
        <v>5</v>
      </c>
      <c r="BP23" s="200"/>
      <c r="BQ23" s="125"/>
      <c r="BR23" s="125"/>
      <c r="BS23" s="125"/>
      <c r="BT23" s="125"/>
      <c r="BU23" s="125"/>
      <c r="BV23" s="125"/>
      <c r="BW23" s="125"/>
      <c r="BX23" s="125"/>
      <c r="BY23" s="125"/>
      <c r="BZ23" s="125"/>
      <c r="CA23" s="125"/>
      <c r="CB23" s="125"/>
      <c r="CC23" s="125"/>
      <c r="CD23" s="125"/>
      <c r="CE23" s="125"/>
      <c r="CF23" s="125"/>
      <c r="CG23" s="125"/>
      <c r="CH23" s="125"/>
      <c r="CI23" s="125"/>
      <c r="CJ23" s="125"/>
      <c r="CK23" s="125"/>
      <c r="CL23" s="125"/>
      <c r="CM23" s="125"/>
      <c r="CN23" s="125"/>
      <c r="CO23" s="125"/>
      <c r="CP23" s="125"/>
      <c r="CQ23" s="125"/>
      <c r="CR23" s="125"/>
      <c r="CS23" s="125"/>
      <c r="CT23" s="125"/>
      <c r="CU23" s="125"/>
      <c r="CV23" s="125"/>
      <c r="CW23" s="125"/>
      <c r="CX23" s="125"/>
      <c r="CY23" s="125"/>
      <c r="CZ23" s="125"/>
      <c r="DA23" s="128"/>
      <c r="DB23" s="125"/>
      <c r="DC23" s="125"/>
      <c r="DD23" s="125"/>
      <c r="DE23" s="125"/>
      <c r="DF23" s="125"/>
      <c r="DG23" s="125"/>
      <c r="DH23" s="125"/>
      <c r="DI23" s="125"/>
      <c r="DJ23" s="125"/>
      <c r="DK23" s="125"/>
    </row>
    <row r="24" spans="1:126" s="259" customFormat="1" ht="17.100000000000001" customHeight="1" x14ac:dyDescent="0.25">
      <c r="A24" s="231"/>
      <c r="B24" s="232"/>
      <c r="C24" s="233" t="s">
        <v>5</v>
      </c>
      <c r="D24" s="234"/>
      <c r="E24" s="234" t="s">
        <v>5</v>
      </c>
      <c r="F24" s="235" t="str">
        <f>$Y24</f>
        <v/>
      </c>
      <c r="G24" s="236" t="s">
        <v>5</v>
      </c>
      <c r="H24" s="237" t="s">
        <v>5</v>
      </c>
      <c r="I24" s="238" t="s">
        <v>5</v>
      </c>
      <c r="J24" s="238" t="s">
        <v>5</v>
      </c>
      <c r="K24" s="238" t="s">
        <v>5</v>
      </c>
      <c r="L24" s="239"/>
      <c r="M24" s="239"/>
      <c r="N24" s="240"/>
      <c r="O24" s="241" t="str">
        <f>IF(($AJ24=0),"",$AJ24)</f>
        <v/>
      </c>
      <c r="P24" s="241" t="str">
        <f>IF(($CX24=0),"",$CX24)</f>
        <v/>
      </c>
      <c r="Q24" s="242" t="str">
        <f>$DA24</f>
        <v/>
      </c>
      <c r="R24" s="243" t="str">
        <f>$DB24</f>
        <v/>
      </c>
      <c r="S24" s="244" t="str">
        <f>IF(($DE24=0),"",$DE24)</f>
        <v/>
      </c>
      <c r="T24" s="245" t="str">
        <f>IF(($DF24=0),"",$DF24)</f>
        <v/>
      </c>
      <c r="U24" s="246"/>
      <c r="V24" s="247"/>
      <c r="W24" s="248">
        <f>IF(ISTEXT($D24),0,$D24)</f>
        <v>0</v>
      </c>
      <c r="X24" s="248">
        <f>IF(ISTEXT($E24),0,$E24)</f>
        <v>0</v>
      </c>
      <c r="Y24" s="249" t="str">
        <f>IF(OR(ISTEXT($D24),$D24=0,),"",($D24-$X24))</f>
        <v/>
      </c>
      <c r="Z24" s="125"/>
      <c r="AA24" s="249">
        <f>IF(ISTEXT($N24),0,$N24)</f>
        <v>0</v>
      </c>
      <c r="AB24" s="250">
        <f>IF(ISTEXT($C24),0,$C24)</f>
        <v>0</v>
      </c>
      <c r="AC24" s="251" t="s">
        <v>167</v>
      </c>
      <c r="AD24" s="251" t="s">
        <v>167</v>
      </c>
      <c r="AE24" s="252">
        <f>IF(($AA24=0),0,PMT(($AD$9),$AB24,PV((($AD$9)-($AC$9))/(1+($AC$9)),$AB24,1)))</f>
        <v>0</v>
      </c>
      <c r="AF24" s="253">
        <f>ROUND(($AE24*$AA24),-1)</f>
        <v>0</v>
      </c>
      <c r="AG24" s="247"/>
      <c r="AH24" s="249">
        <f>$X24</f>
        <v>0</v>
      </c>
      <c r="AI24" s="254">
        <f>IF(($X24=0),0,-PMT(($AD$9),$AB24,1))</f>
        <v>0</v>
      </c>
      <c r="AJ24" s="253">
        <f>ROUND(($AI24*$X24),-1)</f>
        <v>0</v>
      </c>
      <c r="AK24" s="247"/>
      <c r="AL24" s="249">
        <f>IF(ISTEXT($G24),0,$G24)</f>
        <v>0</v>
      </c>
      <c r="AM24" s="255">
        <f>IF(ISTEXT($H24),0,$H24/100)</f>
        <v>0</v>
      </c>
      <c r="AN24" s="255">
        <f>IF(ISTEXT($I24),0,$I24/100)</f>
        <v>0</v>
      </c>
      <c r="AO24" s="255">
        <f>IF(ISTEXT($J24),0,$J24/100)</f>
        <v>0</v>
      </c>
      <c r="AP24" s="255">
        <f>IF(ISTEXT($K24),0,$K24/100)</f>
        <v>0</v>
      </c>
      <c r="AQ24" s="249">
        <f>IF(($AM24&gt;0),$AL24*$AM24*$BH$5,0)</f>
        <v>0</v>
      </c>
      <c r="AR24" s="249">
        <f>IF(($AN24&gt;0),$AL24*$AN24*$BI$5,0)</f>
        <v>0</v>
      </c>
      <c r="AS24" s="249">
        <f>IF(($AO24&gt;0),$AL24*$AO24*$BJ$5,0)</f>
        <v>0</v>
      </c>
      <c r="AT24" s="249">
        <f>IF(($AP24&gt;0),$AL24*$AP24*$BK$5,0)</f>
        <v>0</v>
      </c>
      <c r="AU24" s="253">
        <f>ROUND(SUM($AQ24:$AT24),-1)</f>
        <v>0</v>
      </c>
      <c r="AV24" s="252">
        <f>IF(($AQ24=0),0,PMT(($AD$9),$AB24,PV((($AD$9)-($BH$6))/(1+($BH$6)),$AB24,1)))</f>
        <v>0</v>
      </c>
      <c r="AW24" s="253">
        <f>$AV24*$AQ24</f>
        <v>0</v>
      </c>
      <c r="AX24" s="252">
        <f>IF(($AR24=0),0,PMT(($AD$9),$AB24,PV((($AD$9)-($BI$6))/(1+($BI$6)),$AB24,1)))</f>
        <v>0</v>
      </c>
      <c r="AY24" s="253">
        <f>$AX24*$AR24</f>
        <v>0</v>
      </c>
      <c r="AZ24" s="252">
        <f>IF(($AS24=0),0,PMT(($AD$9),$AB24,PV((($AD$9)-($BJ$6))/(1+($BJ$6)),$AB24,1)))</f>
        <v>0</v>
      </c>
      <c r="BA24" s="253">
        <f>$AZ24*$AS24</f>
        <v>0</v>
      </c>
      <c r="BB24" s="252">
        <f>IF(($AT24=0),0,PMT(($AD$9),$AB24,PV((($AD$9)-($BK$6))/(1+($BK$6)),$AB24,1)))</f>
        <v>0</v>
      </c>
      <c r="BC24" s="253">
        <f>$BB24*$AT24</f>
        <v>0</v>
      </c>
      <c r="BD24" s="253">
        <f>ROUND(SUM($BC24,$BA24,$AY24,$AW24),-1)</f>
        <v>0</v>
      </c>
      <c r="BE24" s="256"/>
      <c r="BF24" s="249">
        <f>IF(ISTEXT($L24),0,$L24)</f>
        <v>0</v>
      </c>
      <c r="BG24" s="256"/>
      <c r="BH24" s="249" t="str">
        <f>IF((SUM($BH$8:$BO$8)=100),IF(AND(($BH$7&gt;0),($BH$8&gt;0)),(ROUND(($BF24*$BH$8/$BH$7),-1)),IF(AND(($BH$8&gt;0),($BH$7=0)),"#WERT",0)),"#WERT")</f>
        <v>#WERT</v>
      </c>
      <c r="BI24" s="249" t="str">
        <f>IF((SUM($BH$8:$BO$8)=100),IF(AND(($BI$7&gt;0),($BI$8&gt;0)),(ROUND(($BF24*$BI$8/$BI$7),-1)),IF(AND(($BI$8&gt;0),($BI$7=0)),"#WERT",0)),"#WERT")</f>
        <v>#WERT</v>
      </c>
      <c r="BJ24" s="249" t="str">
        <f>IF((SUM($BH$8:$BO$8)=100),IF(AND(($BJ$7&gt;0),($BJ$8&gt;0)),(ROUND(($BF24*$BJ$8/$BJ$7),-1)),IF(AND(($BJ$8&gt;0),($BJ$7=0)),"#WERT",0)),"#WERT")</f>
        <v>#WERT</v>
      </c>
      <c r="BK24" s="249" t="str">
        <f>IF((SUM($BH$8:$BO$8)=100),IF(AND(($BK$7&gt;0),($BK$8&gt;0)),(ROUND(($BF24*$BK$8/$BK$7),-1)),IF(AND(($BK$8&gt;0),($BK$7=0)),"#WERT",0)),"#WERT")</f>
        <v>#WERT</v>
      </c>
      <c r="BL24" s="249" t="str">
        <f>IF((SUM($BH$8:$BO$8)=100),IF(AND(($BL$7&gt;0),($BL$8&gt;0)),(ROUND(($BF24*$BL$8/$BL$7),-1)),IF(AND(($BL$8&gt;0),($BL$7=0)),"#WERT",0)),"#WERT")</f>
        <v>#WERT</v>
      </c>
      <c r="BM24" s="249" t="str">
        <f>IF((SUM($BH$8:$BO$8)=100),IF(AND(($BM$7&gt;0),($BM$8&gt;0)),(ROUND(($BF24*$BM$8/$BM$7),-1)),IF(AND(($BM$8&gt;0),($BM$7=0)),"#WERT",0)),"#WERT")</f>
        <v>#WERT</v>
      </c>
      <c r="BN24" s="249" t="str">
        <f>IF((SUM($BH$8:$BO$8)=100),IF(AND(($BN$7&gt;0),($BN$8&gt;0)),(ROUND(($BF24*$BN$8/$BN$7),-1)),IF(AND(($BN$8&gt;0),($BN$7=0)),"#WERT",0)),"#WERT")</f>
        <v>#WERT</v>
      </c>
      <c r="BO24" s="249" t="str">
        <f>IF((SUM($BH$8:$BO$8)=100),IF(AND(($BO$7&gt;0),($BO$8&gt;0)),(ROUND(($BF24*$BO$8/$BO$7),-1)),IF(AND(($BO$8&gt;0),($BO$7=0)),"#WERT",0)),"#WERT")</f>
        <v>#WERT</v>
      </c>
      <c r="BP24" s="249">
        <f>SUM($BH24:$BO24)</f>
        <v>0</v>
      </c>
      <c r="BQ24" s="256"/>
      <c r="BR24" s="249" t="e">
        <f>IF(($BH24=0),0,$BH$5*$BH24)</f>
        <v>#VALUE!</v>
      </c>
      <c r="BS24" s="249" t="e">
        <f>IF(($BI24=0),0,$BI$5*$BI24)</f>
        <v>#VALUE!</v>
      </c>
      <c r="BT24" s="249" t="e">
        <f>IF(($BJ24=0),0,$BJ$5*$BJ24)</f>
        <v>#VALUE!</v>
      </c>
      <c r="BU24" s="249" t="e">
        <f>IF(($BK24=0),0,$BK$5*$BK24)</f>
        <v>#VALUE!</v>
      </c>
      <c r="BV24" s="249" t="e">
        <f>IF(($BL24=0),0,$BL$5*$BL24)</f>
        <v>#VALUE!</v>
      </c>
      <c r="BW24" s="249" t="e">
        <f>IF(($BM24=0),0,$BM$5*$BM24)</f>
        <v>#VALUE!</v>
      </c>
      <c r="BX24" s="249" t="e">
        <f>IF(($BN24=0),0,$BN$5*$BN24)</f>
        <v>#VALUE!</v>
      </c>
      <c r="BY24" s="249" t="e">
        <f>IF(($BO24=0),0,$BO$5*$BO24)</f>
        <v>#VALUE!</v>
      </c>
      <c r="BZ24" s="253">
        <f>IF(($BF24=0),0,ROUND(SUM($BR24:$BY24),-1))</f>
        <v>0</v>
      </c>
      <c r="CA24" s="256"/>
      <c r="CB24" s="252" t="e">
        <f>IF(($BR24=0),0,PMT(($AD$9),$AB24,PV((($AD$9)-($BH$6))/(1+($BH$6)),$AB24,1)))</f>
        <v>#VALUE!</v>
      </c>
      <c r="CC24" s="249" t="e">
        <f>$CB24*$BR24</f>
        <v>#VALUE!</v>
      </c>
      <c r="CD24" s="252" t="e">
        <f>IF(($BS24=0),0,PMT(($AD$9),$AB24,PV((($AD$9)-($BI$6))/(1+($BI$6)),$AB24,1)))</f>
        <v>#VALUE!</v>
      </c>
      <c r="CE24" s="249" t="e">
        <f>$CD24*$BS24</f>
        <v>#VALUE!</v>
      </c>
      <c r="CF24" s="252" t="e">
        <f>IF(($BT24=0),0,PMT(($AD$9),$AB24,PV((($AD$9)-($BJ$6))/(1+($BJ$6)),$AB24,1)))</f>
        <v>#VALUE!</v>
      </c>
      <c r="CG24" s="249" t="e">
        <f>$CF24*$BT24</f>
        <v>#VALUE!</v>
      </c>
      <c r="CH24" s="252" t="e">
        <f>IF(($BU24=0),0,PMT(($AD$9),$AB24,PV((($AD$9)-($BK$6))/(1+($BK$6)),$AB24,1)))</f>
        <v>#VALUE!</v>
      </c>
      <c r="CI24" s="249" t="e">
        <f>$CH24*$BU24</f>
        <v>#VALUE!</v>
      </c>
      <c r="CJ24" s="252" t="e">
        <f>IF(($BV24=0),0,PMT(($AD$9),$AB24,PV((($AD$9)-($BL$6))/(1+($BL$6)),$AB24,1)))</f>
        <v>#VALUE!</v>
      </c>
      <c r="CK24" s="249" t="e">
        <f>$CJ24*$BV24</f>
        <v>#VALUE!</v>
      </c>
      <c r="CL24" s="252" t="e">
        <f>IF(($BW24=0),0,PMT(($AD$9),$AB24,PV((($AD$9)-($BM$6))/(1+($BM$6)),$AB24,1)))</f>
        <v>#VALUE!</v>
      </c>
      <c r="CM24" s="249" t="e">
        <f>$CL24*$BW24</f>
        <v>#VALUE!</v>
      </c>
      <c r="CN24" s="252" t="e">
        <f>IF(($BX24=0),0,PMT(($AD$9),$AB24,PV((($AD$9)-($BN$6))/(1+($BN$6)),$AB24,1)))</f>
        <v>#VALUE!</v>
      </c>
      <c r="CO24" s="249" t="e">
        <f>$CN24*$BX24</f>
        <v>#VALUE!</v>
      </c>
      <c r="CP24" s="252" t="e">
        <f>IF(($BY24=0),0,PMT(($AD$9),$AB24,PV((($AD$9)-($BO$6))/(1+($BO$6)),$AB24,1)))</f>
        <v>#VALUE!</v>
      </c>
      <c r="CQ24" s="249" t="e">
        <f>$CP24*$BY24</f>
        <v>#VALUE!</v>
      </c>
      <c r="CR24" s="253">
        <f>IF(($BF24=0),0,ROUND(SUM($CQ24,$CO24,$CM24,$CK24,$CI24,$CG24,$CE24,$CC24),-1))</f>
        <v>0</v>
      </c>
      <c r="CS24" s="253"/>
      <c r="CT24" s="253">
        <f>IF(ISTEXT($M24),0,$M24)</f>
        <v>0</v>
      </c>
      <c r="CU24" s="162">
        <f>$CU$9</f>
        <v>1.1000000000000001</v>
      </c>
      <c r="CV24" s="253">
        <f>$CT24*$CU24</f>
        <v>0</v>
      </c>
      <c r="CW24" s="256"/>
      <c r="CX24" s="253">
        <f>ROUND((SUM($CT24+$BZ24,$AU24)),-1)</f>
        <v>0</v>
      </c>
      <c r="CY24" s="253">
        <f>ROUND((SUM($CV24+$CR24,$BD24)),-1)</f>
        <v>0</v>
      </c>
      <c r="CZ24" s="256"/>
      <c r="DA24" s="253" t="str">
        <f>IF(($X24=0),"",ROUND(($CX24-$AJ24-$AA24),-1))</f>
        <v/>
      </c>
      <c r="DB24" s="253" t="str">
        <f>IF(($X24=0),"",ROUND(($CY24-$AF24-$AJ24),-1))</f>
        <v/>
      </c>
      <c r="DC24" s="256"/>
      <c r="DD24" s="249">
        <f>IF(AND(($AJ24=0),($AF24=0)),0,$AJ24+$AF24-$CV24)</f>
        <v>0</v>
      </c>
      <c r="DE24" s="257" t="str">
        <f>IF(AND(($DD24&gt;0),($BF24&gt;0)),$DD24*100/($BF24+($AL24*3)),"")</f>
        <v/>
      </c>
      <c r="DF24" s="257" t="str">
        <f>IF(AND(($DD24&gt;0),($AL24&gt;0)),($DD24*100)/((0.33333*$BF24)+($AL24)),"")</f>
        <v/>
      </c>
      <c r="DG24" s="256"/>
      <c r="DH24" s="249">
        <f>$DD24</f>
        <v>0</v>
      </c>
      <c r="DI24" s="257" t="str">
        <f>IF(AND(($DD24&gt;0),($BP24&gt;0)),$DD24*100/($BP24+($AL24*3)),"")</f>
        <v/>
      </c>
      <c r="DJ24" s="257" t="str">
        <f>IF(AND(($DD24&gt;0),($AL24&gt;0)),($DD24*100)/((0.33333*$BP24)+($AL24)),"")</f>
        <v/>
      </c>
      <c r="DK24" s="256"/>
      <c r="DL24" s="258"/>
      <c r="DM24" s="258"/>
      <c r="DN24" s="258"/>
      <c r="DO24" s="258"/>
      <c r="DP24" s="258"/>
      <c r="DQ24" s="258"/>
      <c r="DR24" s="258"/>
      <c r="DS24" s="258"/>
      <c r="DT24" s="258"/>
      <c r="DU24" s="258"/>
      <c r="DV24" s="258"/>
    </row>
    <row r="25" spans="1:126" ht="8.1" customHeight="1" x14ac:dyDescent="0.25">
      <c r="A25" s="217"/>
      <c r="B25" s="79"/>
      <c r="C25" s="218" t="str">
        <f>$AB25</f>
        <v/>
      </c>
      <c r="D25" s="219"/>
      <c r="E25" s="219" t="str">
        <f>$X25</f>
        <v/>
      </c>
      <c r="F25" s="220"/>
      <c r="G25" s="29"/>
      <c r="H25" s="221" t="str">
        <f>$AM25</f>
        <v/>
      </c>
      <c r="I25" s="222"/>
      <c r="J25" s="222"/>
      <c r="K25" s="223"/>
      <c r="L25" s="224"/>
      <c r="M25" s="224"/>
      <c r="N25" s="225"/>
      <c r="O25" s="226"/>
      <c r="P25" s="226"/>
      <c r="Q25" s="227"/>
      <c r="R25" s="228"/>
      <c r="S25" s="229"/>
      <c r="T25" s="230"/>
      <c r="U25" s="154"/>
      <c r="V25" s="126"/>
      <c r="W25" s="126"/>
      <c r="X25" s="164" t="str">
        <f>IF(AND(($W26&gt;0),($X26=0)),"Eingabe ?","")</f>
        <v/>
      </c>
      <c r="Y25" s="126"/>
      <c r="Z25" s="125"/>
      <c r="AA25" s="125"/>
      <c r="AB25" s="164" t="str">
        <f>IF(AND(($AB26=0),OR(($W26&gt;0),($X26&gt;0))),"Eingabe ?","")</f>
        <v/>
      </c>
      <c r="AC25" s="126"/>
      <c r="AD25" s="126"/>
      <c r="AE25" s="126"/>
      <c r="AF25" s="126"/>
      <c r="AG25" s="126"/>
      <c r="AH25" s="125"/>
      <c r="AI25" s="126"/>
      <c r="AJ25" s="126"/>
      <c r="AK25" s="126"/>
      <c r="AL25" s="126"/>
      <c r="AM25" s="164" t="str">
        <f>IF((OR(ISTEXT($G26),($G26=0))),"",IF((SUM($AM26:$AP26)=1),"","Total 100%?"))</f>
        <v/>
      </c>
      <c r="AN25" s="126"/>
      <c r="AO25" s="126"/>
      <c r="AP25" s="126"/>
      <c r="AQ25" s="126"/>
      <c r="AR25" s="126"/>
      <c r="AS25" s="126"/>
      <c r="AT25" s="126"/>
      <c r="AU25" s="126"/>
      <c r="AV25" s="126"/>
      <c r="AW25" s="126"/>
      <c r="AX25" s="126"/>
      <c r="AY25" s="126"/>
      <c r="AZ25" s="125"/>
      <c r="BA25" s="126"/>
      <c r="BB25" s="125"/>
      <c r="BC25" s="126"/>
      <c r="BD25" s="125"/>
      <c r="BE25" s="125"/>
      <c r="BF25" s="125"/>
      <c r="BG25" s="125"/>
      <c r="BH25" s="200" t="s">
        <v>5</v>
      </c>
      <c r="BI25" s="200" t="s">
        <v>5</v>
      </c>
      <c r="BJ25" s="200" t="s">
        <v>5</v>
      </c>
      <c r="BK25" s="200" t="s">
        <v>5</v>
      </c>
      <c r="BL25" s="200" t="s">
        <v>5</v>
      </c>
      <c r="BM25" s="200" t="s">
        <v>5</v>
      </c>
      <c r="BN25" s="200" t="s">
        <v>5</v>
      </c>
      <c r="BO25" s="200" t="s">
        <v>5</v>
      </c>
      <c r="BP25" s="200"/>
      <c r="BQ25" s="125"/>
      <c r="BR25" s="125"/>
      <c r="BS25" s="125"/>
      <c r="BT25" s="125"/>
      <c r="BU25" s="125"/>
      <c r="BV25" s="125"/>
      <c r="BW25" s="125"/>
      <c r="BX25" s="125"/>
      <c r="BY25" s="125"/>
      <c r="BZ25" s="125"/>
      <c r="CA25" s="125"/>
      <c r="CB25" s="125"/>
      <c r="CC25" s="125"/>
      <c r="CD25" s="125"/>
      <c r="CE25" s="125"/>
      <c r="CF25" s="125"/>
      <c r="CG25" s="125"/>
      <c r="CH25" s="125"/>
      <c r="CI25" s="125"/>
      <c r="CJ25" s="125"/>
      <c r="CK25" s="125"/>
      <c r="CL25" s="125"/>
      <c r="CM25" s="125"/>
      <c r="CN25" s="125"/>
      <c r="CO25" s="125"/>
      <c r="CP25" s="125"/>
      <c r="CQ25" s="125"/>
      <c r="CR25" s="125"/>
      <c r="CS25" s="125"/>
      <c r="CT25" s="125"/>
      <c r="CU25" s="125"/>
      <c r="CV25" s="125"/>
      <c r="CW25" s="125"/>
      <c r="CX25" s="125"/>
      <c r="CY25" s="125"/>
      <c r="CZ25" s="125"/>
      <c r="DA25" s="128"/>
      <c r="DB25" s="125"/>
      <c r="DC25" s="125"/>
      <c r="DD25" s="125"/>
      <c r="DE25" s="125"/>
      <c r="DF25" s="125"/>
      <c r="DG25" s="125"/>
      <c r="DH25" s="125"/>
      <c r="DI25" s="125"/>
      <c r="DJ25" s="125"/>
      <c r="DK25" s="125"/>
    </row>
    <row r="26" spans="1:126" s="259" customFormat="1" ht="17.100000000000001" customHeight="1" x14ac:dyDescent="0.25">
      <c r="A26" s="231"/>
      <c r="B26" s="232"/>
      <c r="C26" s="233" t="s">
        <v>5</v>
      </c>
      <c r="D26" s="234"/>
      <c r="E26" s="234" t="s">
        <v>5</v>
      </c>
      <c r="F26" s="235" t="str">
        <f>$Y26</f>
        <v/>
      </c>
      <c r="G26" s="236" t="s">
        <v>5</v>
      </c>
      <c r="H26" s="237" t="s">
        <v>5</v>
      </c>
      <c r="I26" s="238" t="s">
        <v>5</v>
      </c>
      <c r="J26" s="238" t="s">
        <v>5</v>
      </c>
      <c r="K26" s="238" t="s">
        <v>5</v>
      </c>
      <c r="L26" s="239"/>
      <c r="M26" s="239"/>
      <c r="N26" s="240"/>
      <c r="O26" s="241" t="str">
        <f>IF(($AJ26=0),"",$AJ26)</f>
        <v/>
      </c>
      <c r="P26" s="241" t="str">
        <f>IF(($CX26=0),"",$CX26)</f>
        <v/>
      </c>
      <c r="Q26" s="242" t="str">
        <f>$DA26</f>
        <v/>
      </c>
      <c r="R26" s="243" t="str">
        <f>$DB26</f>
        <v/>
      </c>
      <c r="S26" s="244" t="str">
        <f>IF(($DE26=0),"",$DE26)</f>
        <v/>
      </c>
      <c r="T26" s="245" t="str">
        <f>IF(($DF26=0),"",$DF26)</f>
        <v/>
      </c>
      <c r="U26" s="246"/>
      <c r="V26" s="247"/>
      <c r="W26" s="248">
        <f>IF(ISTEXT($D26),0,$D26)</f>
        <v>0</v>
      </c>
      <c r="X26" s="248">
        <f>IF(ISTEXT($E26),0,$E26)</f>
        <v>0</v>
      </c>
      <c r="Y26" s="249" t="str">
        <f>IF(OR(ISTEXT($D26),$D26=0,),"",($D26-$X26))</f>
        <v/>
      </c>
      <c r="Z26" s="125"/>
      <c r="AA26" s="249">
        <f>IF(ISTEXT($N26),0,$N26)</f>
        <v>0</v>
      </c>
      <c r="AB26" s="250">
        <f>IF(ISTEXT($C26),0,$C26)</f>
        <v>0</v>
      </c>
      <c r="AC26" s="251" t="s">
        <v>167</v>
      </c>
      <c r="AD26" s="251" t="s">
        <v>167</v>
      </c>
      <c r="AE26" s="252">
        <f>IF(($AA26=0),0,PMT(($AD$9),$AB26,PV((($AD$9)-($AC$9))/(1+($AC$9)),$AB26,1)))</f>
        <v>0</v>
      </c>
      <c r="AF26" s="253">
        <f>ROUND(($AE26*$AA26),-1)</f>
        <v>0</v>
      </c>
      <c r="AG26" s="247"/>
      <c r="AH26" s="249">
        <f>$X26</f>
        <v>0</v>
      </c>
      <c r="AI26" s="254">
        <f>IF(($X26=0),0,-PMT(($AD$9),$AB26,1))</f>
        <v>0</v>
      </c>
      <c r="AJ26" s="253">
        <f>ROUND(($AI26*$X26),-1)</f>
        <v>0</v>
      </c>
      <c r="AK26" s="247"/>
      <c r="AL26" s="249">
        <f>IF(ISTEXT($G26),0,$G26)</f>
        <v>0</v>
      </c>
      <c r="AM26" s="255">
        <f>IF(ISTEXT($H26),0,$H26/100)</f>
        <v>0</v>
      </c>
      <c r="AN26" s="255">
        <f>IF(ISTEXT($I26),0,$I26/100)</f>
        <v>0</v>
      </c>
      <c r="AO26" s="255">
        <f>IF(ISTEXT($J26),0,$J26/100)</f>
        <v>0</v>
      </c>
      <c r="AP26" s="255">
        <f>IF(ISTEXT($K26),0,$K26/100)</f>
        <v>0</v>
      </c>
      <c r="AQ26" s="249">
        <f>IF(($AM26&gt;0),$AL26*$AM26*$BH$5,0)</f>
        <v>0</v>
      </c>
      <c r="AR26" s="249">
        <f>IF(($AN26&gt;0),$AL26*$AN26*$BI$5,0)</f>
        <v>0</v>
      </c>
      <c r="AS26" s="249">
        <f>IF(($AO26&gt;0),$AL26*$AO26*$BJ$5,0)</f>
        <v>0</v>
      </c>
      <c r="AT26" s="249">
        <f>IF(($AP26&gt;0),$AL26*$AP26*$BK$5,0)</f>
        <v>0</v>
      </c>
      <c r="AU26" s="253">
        <f>ROUND(SUM($AQ26:$AT26),-1)</f>
        <v>0</v>
      </c>
      <c r="AV26" s="252">
        <f>IF(($AQ26=0),0,PMT(($AD$9),$AB26,PV((($AD$9)-($BH$6))/(1+($BH$6)),$AB26,1)))</f>
        <v>0</v>
      </c>
      <c r="AW26" s="253">
        <f>$AV26*$AQ26</f>
        <v>0</v>
      </c>
      <c r="AX26" s="252">
        <f>IF(($AR26=0),0,PMT(($AD$9),$AB26,PV((($AD$9)-($BI$6))/(1+($BI$6)),$AB26,1)))</f>
        <v>0</v>
      </c>
      <c r="AY26" s="253">
        <f>$AX26*$AR26</f>
        <v>0</v>
      </c>
      <c r="AZ26" s="252">
        <f>IF(($AS26=0),0,PMT(($AD$9),$AB26,PV((($AD$9)-($BJ$6))/(1+($BJ$6)),$AB26,1)))</f>
        <v>0</v>
      </c>
      <c r="BA26" s="253">
        <f>$AZ26*$AS26</f>
        <v>0</v>
      </c>
      <c r="BB26" s="252">
        <f>IF(($AT26=0),0,PMT(($AD$9),$AB26,PV((($AD$9)-($BK$6))/(1+($BK$6)),$AB26,1)))</f>
        <v>0</v>
      </c>
      <c r="BC26" s="253">
        <f>$BB26*$AT26</f>
        <v>0</v>
      </c>
      <c r="BD26" s="253">
        <f>ROUND(SUM($BC26,$BA26,$AY26,$AW26),-1)</f>
        <v>0</v>
      </c>
      <c r="BE26" s="256"/>
      <c r="BF26" s="249">
        <f>IF(ISTEXT($L26),0,$L26)</f>
        <v>0</v>
      </c>
      <c r="BG26" s="256"/>
      <c r="BH26" s="249" t="str">
        <f>IF((SUM($BH$8:$BO$8)=100),IF(AND(($BH$7&gt;0),($BH$8&gt;0)),(ROUND(($BF26*$BH$8/$BH$7),-1)),IF(AND(($BH$8&gt;0),($BH$7=0)),"#WERT",0)),"#WERT")</f>
        <v>#WERT</v>
      </c>
      <c r="BI26" s="249" t="str">
        <f>IF((SUM($BH$8:$BO$8)=100),IF(AND(($BI$7&gt;0),($BI$8&gt;0)),(ROUND(($BF26*$BI$8/$BI$7),-1)),IF(AND(($BI$8&gt;0),($BI$7=0)),"#WERT",0)),"#WERT")</f>
        <v>#WERT</v>
      </c>
      <c r="BJ26" s="249" t="str">
        <f>IF((SUM($BH$8:$BO$8)=100),IF(AND(($BJ$7&gt;0),($BJ$8&gt;0)),(ROUND(($BF26*$BJ$8/$BJ$7),-1)),IF(AND(($BJ$8&gt;0),($BJ$7=0)),"#WERT",0)),"#WERT")</f>
        <v>#WERT</v>
      </c>
      <c r="BK26" s="249" t="str">
        <f>IF((SUM($BH$8:$BO$8)=100),IF(AND(($BK$7&gt;0),($BK$8&gt;0)),(ROUND(($BF26*$BK$8/$BK$7),-1)),IF(AND(($BK$8&gt;0),($BK$7=0)),"#WERT",0)),"#WERT")</f>
        <v>#WERT</v>
      </c>
      <c r="BL26" s="249" t="str">
        <f>IF((SUM($BH$8:$BO$8)=100),IF(AND(($BL$7&gt;0),($BL$8&gt;0)),(ROUND(($BF26*$BL$8/$BL$7),-1)),IF(AND(($BL$8&gt;0),($BL$7=0)),"#WERT",0)),"#WERT")</f>
        <v>#WERT</v>
      </c>
      <c r="BM26" s="249" t="str">
        <f>IF((SUM($BH$8:$BO$8)=100),IF(AND(($BM$7&gt;0),($BM$8&gt;0)),(ROUND(($BF26*$BM$8/$BM$7),-1)),IF(AND(($BM$8&gt;0),($BM$7=0)),"#WERT",0)),"#WERT")</f>
        <v>#WERT</v>
      </c>
      <c r="BN26" s="249" t="str">
        <f>IF((SUM($BH$8:$BO$8)=100),IF(AND(($BN$7&gt;0),($BN$8&gt;0)),(ROUND(($BF26*$BN$8/$BN$7),-1)),IF(AND(($BN$8&gt;0),($BN$7=0)),"#WERT",0)),"#WERT")</f>
        <v>#WERT</v>
      </c>
      <c r="BO26" s="249" t="str">
        <f>IF((SUM($BH$8:$BO$8)=100),IF(AND(($BO$7&gt;0),($BO$8&gt;0)),(ROUND(($BF26*$BO$8/$BO$7),-1)),IF(AND(($BO$8&gt;0),($BO$7=0)),"#WERT",0)),"#WERT")</f>
        <v>#WERT</v>
      </c>
      <c r="BP26" s="249">
        <f>SUM($BH26:$BO26)</f>
        <v>0</v>
      </c>
      <c r="BQ26" s="256"/>
      <c r="BR26" s="249" t="e">
        <f>IF(($BH26=0),0,$BH$5*$BH26)</f>
        <v>#VALUE!</v>
      </c>
      <c r="BS26" s="249" t="e">
        <f>IF(($BI26=0),0,$BI$5*$BI26)</f>
        <v>#VALUE!</v>
      </c>
      <c r="BT26" s="249" t="e">
        <f>IF(($BJ26=0),0,$BJ$5*$BJ26)</f>
        <v>#VALUE!</v>
      </c>
      <c r="BU26" s="249" t="e">
        <f>IF(($BK26=0),0,$BK$5*$BK26)</f>
        <v>#VALUE!</v>
      </c>
      <c r="BV26" s="249" t="e">
        <f>IF(($BL26=0),0,$BL$5*$BL26)</f>
        <v>#VALUE!</v>
      </c>
      <c r="BW26" s="249" t="e">
        <f>IF(($BM26=0),0,$BM$5*$BM26)</f>
        <v>#VALUE!</v>
      </c>
      <c r="BX26" s="249" t="e">
        <f>IF(($BN26=0),0,$BN$5*$BN26)</f>
        <v>#VALUE!</v>
      </c>
      <c r="BY26" s="249" t="e">
        <f>IF(($BO26=0),0,$BO$5*$BO26)</f>
        <v>#VALUE!</v>
      </c>
      <c r="BZ26" s="253">
        <f>IF(($BF26=0),0,ROUND(SUM($BR26:$BY26),-1))</f>
        <v>0</v>
      </c>
      <c r="CA26" s="256"/>
      <c r="CB26" s="252" t="e">
        <f>IF(($BR26=0),0,PMT(($AD$9),$AB26,PV((($AD$9)-($BH$6))/(1+($BH$6)),$AB26,1)))</f>
        <v>#VALUE!</v>
      </c>
      <c r="CC26" s="249" t="e">
        <f>$CB26*$BR26</f>
        <v>#VALUE!</v>
      </c>
      <c r="CD26" s="252" t="e">
        <f>IF(($BS26=0),0,PMT(($AD$9),$AB26,PV((($AD$9)-($BI$6))/(1+($BI$6)),$AB26,1)))</f>
        <v>#VALUE!</v>
      </c>
      <c r="CE26" s="249" t="e">
        <f>$CD26*$BS26</f>
        <v>#VALUE!</v>
      </c>
      <c r="CF26" s="252" t="e">
        <f>IF(($BT26=0),0,PMT(($AD$9),$AB26,PV((($AD$9)-($BJ$6))/(1+($BJ$6)),$AB26,1)))</f>
        <v>#VALUE!</v>
      </c>
      <c r="CG26" s="249" t="e">
        <f>$CF26*$BT26</f>
        <v>#VALUE!</v>
      </c>
      <c r="CH26" s="252" t="e">
        <f>IF(($BU26=0),0,PMT(($AD$9),$AB26,PV((($AD$9)-($BK$6))/(1+($BK$6)),$AB26,1)))</f>
        <v>#VALUE!</v>
      </c>
      <c r="CI26" s="249" t="e">
        <f>$CH26*$BU26</f>
        <v>#VALUE!</v>
      </c>
      <c r="CJ26" s="252" t="e">
        <f>IF(($BV26=0),0,PMT(($AD$9),$AB26,PV((($AD$9)-($BL$6))/(1+($BL$6)),$AB26,1)))</f>
        <v>#VALUE!</v>
      </c>
      <c r="CK26" s="249" t="e">
        <f>$CJ26*$BV26</f>
        <v>#VALUE!</v>
      </c>
      <c r="CL26" s="252" t="e">
        <f>IF(($BW26=0),0,PMT(($AD$9),$AB26,PV((($AD$9)-($BM$6))/(1+($BM$6)),$AB26,1)))</f>
        <v>#VALUE!</v>
      </c>
      <c r="CM26" s="249" t="e">
        <f>$CL26*$BW26</f>
        <v>#VALUE!</v>
      </c>
      <c r="CN26" s="252" t="e">
        <f>IF(($BX26=0),0,PMT(($AD$9),$AB26,PV((($AD$9)-($BN$6))/(1+($BN$6)),$AB26,1)))</f>
        <v>#VALUE!</v>
      </c>
      <c r="CO26" s="249" t="e">
        <f>$CN26*$BX26</f>
        <v>#VALUE!</v>
      </c>
      <c r="CP26" s="252" t="e">
        <f>IF(($BY26=0),0,PMT(($AD$9),$AB26,PV((($AD$9)-($BO$6))/(1+($BO$6)),$AB26,1)))</f>
        <v>#VALUE!</v>
      </c>
      <c r="CQ26" s="249" t="e">
        <f>$CP26*$BY26</f>
        <v>#VALUE!</v>
      </c>
      <c r="CR26" s="253">
        <f>IF(($BF26=0),0,ROUND(SUM($CQ26,$CO26,$CM26,$CK26,$CI26,$CG26,$CE26,$CC26),-1))</f>
        <v>0</v>
      </c>
      <c r="CS26" s="253"/>
      <c r="CT26" s="253">
        <f>IF(ISTEXT($M26),0,$M26)</f>
        <v>0</v>
      </c>
      <c r="CU26" s="162">
        <f>$CU$9</f>
        <v>1.1000000000000001</v>
      </c>
      <c r="CV26" s="253">
        <f>$CT26*$CU26</f>
        <v>0</v>
      </c>
      <c r="CW26" s="256"/>
      <c r="CX26" s="253">
        <f>ROUND((SUM($CT26+$BZ26,$AU26)),-1)</f>
        <v>0</v>
      </c>
      <c r="CY26" s="253">
        <f>ROUND((SUM($CV26+$CR26,$BD26)),-1)</f>
        <v>0</v>
      </c>
      <c r="CZ26" s="256"/>
      <c r="DA26" s="253" t="str">
        <f>IF(($X26=0),"",ROUND(($CX26-$AJ26-$AA26),-1))</f>
        <v/>
      </c>
      <c r="DB26" s="253" t="str">
        <f>IF(($X26=0),"",ROUND(($CY26-$AF26-$AJ26),-1))</f>
        <v/>
      </c>
      <c r="DC26" s="256"/>
      <c r="DD26" s="249">
        <f>IF(AND(($AJ26=0),($AF26=0)),0,$AJ26+$AF26-$CV26)</f>
        <v>0</v>
      </c>
      <c r="DE26" s="257" t="str">
        <f>IF(AND(($DD26&gt;0),($BF26&gt;0)),$DD26*100/($BF26+($AL26*3)),"")</f>
        <v/>
      </c>
      <c r="DF26" s="257" t="str">
        <f>IF(AND(($DD26&gt;0),($AL26&gt;0)),($DD26*100)/((0.33333*$BF26)+($AL26)),"")</f>
        <v/>
      </c>
      <c r="DG26" s="256"/>
      <c r="DH26" s="249">
        <f>$DD26</f>
        <v>0</v>
      </c>
      <c r="DI26" s="257" t="str">
        <f>IF(AND(($DD26&gt;0),($BP26&gt;0)),$DD26*100/($BP26+($AL26*3)),"")</f>
        <v/>
      </c>
      <c r="DJ26" s="257" t="str">
        <f>IF(AND(($DD26&gt;0),($AL26&gt;0)),($DD26*100)/((0.33333*$BP26)+($AL26)),"")</f>
        <v/>
      </c>
      <c r="DK26" s="256"/>
      <c r="DL26" s="258"/>
      <c r="DM26" s="258"/>
      <c r="DN26" s="258"/>
      <c r="DO26" s="258"/>
      <c r="DP26" s="258"/>
      <c r="DQ26" s="258"/>
      <c r="DR26" s="258"/>
      <c r="DS26" s="258"/>
      <c r="DT26" s="258"/>
      <c r="DU26" s="258"/>
      <c r="DV26" s="258"/>
    </row>
    <row r="27" spans="1:126" ht="8.1" customHeight="1" x14ac:dyDescent="0.25">
      <c r="A27" s="217"/>
      <c r="B27" s="79"/>
      <c r="C27" s="218" t="str">
        <f>$AB27</f>
        <v/>
      </c>
      <c r="D27" s="219"/>
      <c r="E27" s="219" t="str">
        <f>$X27</f>
        <v/>
      </c>
      <c r="F27" s="220"/>
      <c r="G27" s="29"/>
      <c r="H27" s="221" t="str">
        <f>$AM27</f>
        <v/>
      </c>
      <c r="I27" s="222"/>
      <c r="J27" s="222"/>
      <c r="K27" s="223"/>
      <c r="L27" s="224"/>
      <c r="M27" s="224"/>
      <c r="N27" s="225"/>
      <c r="O27" s="226"/>
      <c r="P27" s="226"/>
      <c r="Q27" s="227"/>
      <c r="R27" s="228"/>
      <c r="S27" s="229"/>
      <c r="T27" s="230"/>
      <c r="U27" s="154"/>
      <c r="V27" s="126"/>
      <c r="W27" s="126"/>
      <c r="X27" s="164" t="str">
        <f>IF(AND(($W28&gt;0),($X28=0)),"Eingabe ?","")</f>
        <v/>
      </c>
      <c r="Y27" s="126"/>
      <c r="Z27" s="125"/>
      <c r="AA27" s="125"/>
      <c r="AB27" s="164" t="str">
        <f>IF(AND(($AB28=0),OR(($W28&gt;0),($X28&gt;0))),"Eingabe ?","")</f>
        <v/>
      </c>
      <c r="AC27" s="126"/>
      <c r="AD27" s="126"/>
      <c r="AE27" s="126"/>
      <c r="AF27" s="126"/>
      <c r="AG27" s="126"/>
      <c r="AH27" s="125"/>
      <c r="AI27" s="126"/>
      <c r="AJ27" s="126"/>
      <c r="AK27" s="126"/>
      <c r="AL27" s="126"/>
      <c r="AM27" s="164" t="str">
        <f>IF((OR(ISTEXT($G28),($G28=0))),"",IF((SUM($AM28:$AP28)=1),"","Total 100%?"))</f>
        <v/>
      </c>
      <c r="AN27" s="126"/>
      <c r="AO27" s="126"/>
      <c r="AP27" s="126"/>
      <c r="AQ27" s="126"/>
      <c r="AR27" s="126"/>
      <c r="AS27" s="126"/>
      <c r="AT27" s="126"/>
      <c r="AU27" s="126"/>
      <c r="AV27" s="126"/>
      <c r="AW27" s="126"/>
      <c r="AX27" s="126"/>
      <c r="AY27" s="126"/>
      <c r="AZ27" s="125"/>
      <c r="BA27" s="126"/>
      <c r="BB27" s="125"/>
      <c r="BC27" s="126"/>
      <c r="BD27" s="125"/>
      <c r="BE27" s="125"/>
      <c r="BF27" s="125"/>
      <c r="BG27" s="125"/>
      <c r="BH27" s="200" t="s">
        <v>5</v>
      </c>
      <c r="BI27" s="200" t="s">
        <v>5</v>
      </c>
      <c r="BJ27" s="200" t="s">
        <v>5</v>
      </c>
      <c r="BK27" s="200" t="s">
        <v>5</v>
      </c>
      <c r="BL27" s="200" t="s">
        <v>5</v>
      </c>
      <c r="BM27" s="200" t="s">
        <v>5</v>
      </c>
      <c r="BN27" s="200" t="s">
        <v>5</v>
      </c>
      <c r="BO27" s="200" t="s">
        <v>5</v>
      </c>
      <c r="BP27" s="200"/>
      <c r="BQ27" s="125"/>
      <c r="BR27" s="125"/>
      <c r="BS27" s="125"/>
      <c r="BT27" s="125"/>
      <c r="BU27" s="125"/>
      <c r="BV27" s="125"/>
      <c r="BW27" s="125"/>
      <c r="BX27" s="125"/>
      <c r="BY27" s="125"/>
      <c r="BZ27" s="125"/>
      <c r="CA27" s="125"/>
      <c r="CB27" s="125"/>
      <c r="CC27" s="125"/>
      <c r="CD27" s="125"/>
      <c r="CE27" s="125"/>
      <c r="CF27" s="125"/>
      <c r="CG27" s="125"/>
      <c r="CH27" s="125"/>
      <c r="CI27" s="125"/>
      <c r="CJ27" s="125"/>
      <c r="CK27" s="125"/>
      <c r="CL27" s="125"/>
      <c r="CM27" s="125"/>
      <c r="CN27" s="125"/>
      <c r="CO27" s="125"/>
      <c r="CP27" s="125"/>
      <c r="CQ27" s="125"/>
      <c r="CR27" s="125"/>
      <c r="CS27" s="125"/>
      <c r="CT27" s="125"/>
      <c r="CU27" s="125"/>
      <c r="CV27" s="125"/>
      <c r="CW27" s="125"/>
      <c r="CX27" s="125"/>
      <c r="CY27" s="125"/>
      <c r="CZ27" s="125"/>
      <c r="DA27" s="128"/>
      <c r="DB27" s="125"/>
      <c r="DC27" s="125"/>
      <c r="DD27" s="125"/>
      <c r="DE27" s="125"/>
      <c r="DF27" s="125"/>
      <c r="DG27" s="125"/>
      <c r="DH27" s="125"/>
      <c r="DI27" s="125"/>
      <c r="DJ27" s="125"/>
      <c r="DK27" s="125"/>
    </row>
    <row r="28" spans="1:126" s="259" customFormat="1" ht="17.100000000000001" customHeight="1" x14ac:dyDescent="0.25">
      <c r="A28" s="231"/>
      <c r="B28" s="232"/>
      <c r="C28" s="233" t="s">
        <v>5</v>
      </c>
      <c r="D28" s="234"/>
      <c r="E28" s="234" t="s">
        <v>5</v>
      </c>
      <c r="F28" s="235" t="str">
        <f>$Y28</f>
        <v/>
      </c>
      <c r="G28" s="236" t="s">
        <v>5</v>
      </c>
      <c r="H28" s="237" t="s">
        <v>5</v>
      </c>
      <c r="I28" s="238" t="s">
        <v>5</v>
      </c>
      <c r="J28" s="238" t="s">
        <v>5</v>
      </c>
      <c r="K28" s="238" t="s">
        <v>5</v>
      </c>
      <c r="L28" s="239"/>
      <c r="M28" s="239"/>
      <c r="N28" s="240"/>
      <c r="O28" s="241" t="str">
        <f>IF(($AJ28=0),"",$AJ28)</f>
        <v/>
      </c>
      <c r="P28" s="241" t="str">
        <f>IF(($CX28=0),"",$CX28)</f>
        <v/>
      </c>
      <c r="Q28" s="242" t="str">
        <f>$DA28</f>
        <v/>
      </c>
      <c r="R28" s="243" t="str">
        <f>$DB28</f>
        <v/>
      </c>
      <c r="S28" s="244" t="str">
        <f>IF(($DE28=0),"",$DE28)</f>
        <v/>
      </c>
      <c r="T28" s="245" t="str">
        <f>IF(($DF28=0),"",$DF28)</f>
        <v/>
      </c>
      <c r="U28" s="246"/>
      <c r="V28" s="247"/>
      <c r="W28" s="248">
        <f>IF(ISTEXT($D28),0,$D28)</f>
        <v>0</v>
      </c>
      <c r="X28" s="248">
        <f>IF(ISTEXT($E28),0,$E28)</f>
        <v>0</v>
      </c>
      <c r="Y28" s="249" t="str">
        <f>IF(OR(ISTEXT($D28),$D28=0,),"",($D28-$X28))</f>
        <v/>
      </c>
      <c r="Z28" s="125"/>
      <c r="AA28" s="249">
        <f>IF(ISTEXT($N28),0,$N28)</f>
        <v>0</v>
      </c>
      <c r="AB28" s="250">
        <f>IF(ISTEXT($C28),0,$C28)</f>
        <v>0</v>
      </c>
      <c r="AC28" s="251" t="s">
        <v>167</v>
      </c>
      <c r="AD28" s="251" t="s">
        <v>167</v>
      </c>
      <c r="AE28" s="252">
        <f>IF(($AA28=0),0,PMT(($AD$9),$AB28,PV((($AD$9)-($AC$9))/(1+($AC$9)),$AB28,1)))</f>
        <v>0</v>
      </c>
      <c r="AF28" s="253">
        <f>ROUND(($AE28*$AA28),-1)</f>
        <v>0</v>
      </c>
      <c r="AG28" s="247"/>
      <c r="AH28" s="249">
        <f>$X28</f>
        <v>0</v>
      </c>
      <c r="AI28" s="254">
        <f>IF(($X28=0),0,-PMT(($AD$9),$AB28,1))</f>
        <v>0</v>
      </c>
      <c r="AJ28" s="253">
        <f>ROUND(($AI28*$X28),-1)</f>
        <v>0</v>
      </c>
      <c r="AK28" s="247"/>
      <c r="AL28" s="249">
        <f>IF(ISTEXT($G28),0,$G28)</f>
        <v>0</v>
      </c>
      <c r="AM28" s="255">
        <f>IF(ISTEXT($H28),0,$H28/100)</f>
        <v>0</v>
      </c>
      <c r="AN28" s="255">
        <f>IF(ISTEXT($I28),0,$I28/100)</f>
        <v>0</v>
      </c>
      <c r="AO28" s="255">
        <f>IF(ISTEXT($J28),0,$J28/100)</f>
        <v>0</v>
      </c>
      <c r="AP28" s="255">
        <f>IF(ISTEXT($K28),0,$K28/100)</f>
        <v>0</v>
      </c>
      <c r="AQ28" s="249">
        <f>IF(($AM28&gt;0),$AL28*$AM28*$BH$5,0)</f>
        <v>0</v>
      </c>
      <c r="AR28" s="249">
        <f>IF(($AN28&gt;0),$AL28*$AN28*$BI$5,0)</f>
        <v>0</v>
      </c>
      <c r="AS28" s="249">
        <f>IF(($AO28&gt;0),$AL28*$AO28*$BJ$5,0)</f>
        <v>0</v>
      </c>
      <c r="AT28" s="249">
        <f>IF(($AP28&gt;0),$AL28*$AP28*$BK$5,0)</f>
        <v>0</v>
      </c>
      <c r="AU28" s="253">
        <f>ROUND(SUM($AQ28:$AT28),-1)</f>
        <v>0</v>
      </c>
      <c r="AV28" s="252">
        <f>IF(($AQ28=0),0,PMT(($AD$9),$AB28,PV((($AD$9)-($BH$6))/(1+($BH$6)),$AB28,1)))</f>
        <v>0</v>
      </c>
      <c r="AW28" s="253">
        <f>$AV28*$AQ28</f>
        <v>0</v>
      </c>
      <c r="AX28" s="252">
        <f>IF(($AR28=0),0,PMT(($AD$9),$AB28,PV((($AD$9)-($BI$6))/(1+($BI$6)),$AB28,1)))</f>
        <v>0</v>
      </c>
      <c r="AY28" s="253">
        <f>$AX28*$AR28</f>
        <v>0</v>
      </c>
      <c r="AZ28" s="252">
        <f>IF(($AS28=0),0,PMT(($AD$9),$AB28,PV((($AD$9)-($BJ$6))/(1+($BJ$6)),$AB28,1)))</f>
        <v>0</v>
      </c>
      <c r="BA28" s="253">
        <f>$AZ28*$AS28</f>
        <v>0</v>
      </c>
      <c r="BB28" s="252">
        <f>IF(($AT28=0),0,PMT(($AD$9),$AB28,PV((($AD$9)-($BK$6))/(1+($BK$6)),$AB28,1)))</f>
        <v>0</v>
      </c>
      <c r="BC28" s="253">
        <f>$BB28*$AT28</f>
        <v>0</v>
      </c>
      <c r="BD28" s="253">
        <f>ROUND(SUM($BC28,$BA28,$AY28,$AW28),-1)</f>
        <v>0</v>
      </c>
      <c r="BE28" s="256"/>
      <c r="BF28" s="249">
        <f>IF(ISTEXT($L28),0,$L28)</f>
        <v>0</v>
      </c>
      <c r="BG28" s="256"/>
      <c r="BH28" s="249" t="str">
        <f>IF((SUM($BH$8:$BO$8)=100),IF(AND(($BH$7&gt;0),($BH$8&gt;0)),(ROUND(($BF28*$BH$8/$BH$7),-1)),IF(AND(($BH$8&gt;0),($BH$7=0)),"#WERT",0)),"#WERT")</f>
        <v>#WERT</v>
      </c>
      <c r="BI28" s="249" t="str">
        <f>IF((SUM($BH$8:$BO$8)=100),IF(AND(($BI$7&gt;0),($BI$8&gt;0)),(ROUND(($BF28*$BI$8/$BI$7),-1)),IF(AND(($BI$8&gt;0),($BI$7=0)),"#WERT",0)),"#WERT")</f>
        <v>#WERT</v>
      </c>
      <c r="BJ28" s="249" t="str">
        <f>IF((SUM($BH$8:$BO$8)=100),IF(AND(($BJ$7&gt;0),($BJ$8&gt;0)),(ROUND(($BF28*$BJ$8/$BJ$7),-1)),IF(AND(($BJ$8&gt;0),($BJ$7=0)),"#WERT",0)),"#WERT")</f>
        <v>#WERT</v>
      </c>
      <c r="BK28" s="249" t="str">
        <f>IF((SUM($BH$8:$BO$8)=100),IF(AND(($BK$7&gt;0),($BK$8&gt;0)),(ROUND(($BF28*$BK$8/$BK$7),-1)),IF(AND(($BK$8&gt;0),($BK$7=0)),"#WERT",0)),"#WERT")</f>
        <v>#WERT</v>
      </c>
      <c r="BL28" s="249" t="str">
        <f>IF((SUM($BH$8:$BO$8)=100),IF(AND(($BL$7&gt;0),($BL$8&gt;0)),(ROUND(($BF28*$BL$8/$BL$7),-1)),IF(AND(($BL$8&gt;0),($BL$7=0)),"#WERT",0)),"#WERT")</f>
        <v>#WERT</v>
      </c>
      <c r="BM28" s="249" t="str">
        <f>IF((SUM($BH$8:$BO$8)=100),IF(AND(($BM$7&gt;0),($BM$8&gt;0)),(ROUND(($BF28*$BM$8/$BM$7),-1)),IF(AND(($BM$8&gt;0),($BM$7=0)),"#WERT",0)),"#WERT")</f>
        <v>#WERT</v>
      </c>
      <c r="BN28" s="249" t="str">
        <f>IF((SUM($BH$8:$BO$8)=100),IF(AND(($BN$7&gt;0),($BN$8&gt;0)),(ROUND(($BF28*$BN$8/$BN$7),-1)),IF(AND(($BN$8&gt;0),($BN$7=0)),"#WERT",0)),"#WERT")</f>
        <v>#WERT</v>
      </c>
      <c r="BO28" s="249" t="str">
        <f>IF((SUM($BH$8:$BO$8)=100),IF(AND(($BO$7&gt;0),($BO$8&gt;0)),(ROUND(($BF28*$BO$8/$BO$7),-1)),IF(AND(($BO$8&gt;0),($BO$7=0)),"#WERT",0)),"#WERT")</f>
        <v>#WERT</v>
      </c>
      <c r="BP28" s="249">
        <f>SUM($BH28:$BO28)</f>
        <v>0</v>
      </c>
      <c r="BQ28" s="256"/>
      <c r="BR28" s="249" t="e">
        <f>IF(($BH28=0),0,$BH$5*$BH28)</f>
        <v>#VALUE!</v>
      </c>
      <c r="BS28" s="249" t="e">
        <f>IF(($BI28=0),0,$BI$5*$BI28)</f>
        <v>#VALUE!</v>
      </c>
      <c r="BT28" s="249" t="e">
        <f>IF(($BJ28=0),0,$BJ$5*$BJ28)</f>
        <v>#VALUE!</v>
      </c>
      <c r="BU28" s="249" t="e">
        <f>IF(($BK28=0),0,$BK$5*$BK28)</f>
        <v>#VALUE!</v>
      </c>
      <c r="BV28" s="249" t="e">
        <f>IF(($BL28=0),0,$BL$5*$BL28)</f>
        <v>#VALUE!</v>
      </c>
      <c r="BW28" s="249" t="e">
        <f>IF(($BM28=0),0,$BM$5*$BM28)</f>
        <v>#VALUE!</v>
      </c>
      <c r="BX28" s="249" t="e">
        <f>IF(($BN28=0),0,$BN$5*$BN28)</f>
        <v>#VALUE!</v>
      </c>
      <c r="BY28" s="249" t="e">
        <f>IF(($BO28=0),0,$BO$5*$BO28)</f>
        <v>#VALUE!</v>
      </c>
      <c r="BZ28" s="253">
        <f>IF(($BF28=0),0,ROUND(SUM($BR28:$BY28),-1))</f>
        <v>0</v>
      </c>
      <c r="CA28" s="256"/>
      <c r="CB28" s="252" t="e">
        <f>IF(($BR28=0),0,PMT(($AD$9),$AB28,PV((($AD$9)-($BH$6))/(1+($BH$6)),$AB28,1)))</f>
        <v>#VALUE!</v>
      </c>
      <c r="CC28" s="249" t="e">
        <f>$CB28*$BR28</f>
        <v>#VALUE!</v>
      </c>
      <c r="CD28" s="252" t="e">
        <f>IF(($BS28=0),0,PMT(($AD$9),$AB28,PV((($AD$9)-($BI$6))/(1+($BI$6)),$AB28,1)))</f>
        <v>#VALUE!</v>
      </c>
      <c r="CE28" s="249" t="e">
        <f>$CD28*$BS28</f>
        <v>#VALUE!</v>
      </c>
      <c r="CF28" s="252" t="e">
        <f>IF(($BT28=0),0,PMT(($AD$9),$AB28,PV((($AD$9)-($BJ$6))/(1+($BJ$6)),$AB28,1)))</f>
        <v>#VALUE!</v>
      </c>
      <c r="CG28" s="249" t="e">
        <f>$CF28*$BT28</f>
        <v>#VALUE!</v>
      </c>
      <c r="CH28" s="252" t="e">
        <f>IF(($BU28=0),0,PMT(($AD$9),$AB28,PV((($AD$9)-($BK$6))/(1+($BK$6)),$AB28,1)))</f>
        <v>#VALUE!</v>
      </c>
      <c r="CI28" s="249" t="e">
        <f>$CH28*$BU28</f>
        <v>#VALUE!</v>
      </c>
      <c r="CJ28" s="252" t="e">
        <f>IF(($BV28=0),0,PMT(($AD$9),$AB28,PV((($AD$9)-($BL$6))/(1+($BL$6)),$AB28,1)))</f>
        <v>#VALUE!</v>
      </c>
      <c r="CK28" s="249" t="e">
        <f>$CJ28*$BV28</f>
        <v>#VALUE!</v>
      </c>
      <c r="CL28" s="252" t="e">
        <f>IF(($BW28=0),0,PMT(($AD$9),$AB28,PV((($AD$9)-($BM$6))/(1+($BM$6)),$AB28,1)))</f>
        <v>#VALUE!</v>
      </c>
      <c r="CM28" s="249" t="e">
        <f>$CL28*$BW28</f>
        <v>#VALUE!</v>
      </c>
      <c r="CN28" s="252" t="e">
        <f>IF(($BX28=0),0,PMT(($AD$9),$AB28,PV((($AD$9)-($BN$6))/(1+($BN$6)),$AB28,1)))</f>
        <v>#VALUE!</v>
      </c>
      <c r="CO28" s="249" t="e">
        <f>$CN28*$BX28</f>
        <v>#VALUE!</v>
      </c>
      <c r="CP28" s="252" t="e">
        <f>IF(($BY28=0),0,PMT(($AD$9),$AB28,PV((($AD$9)-($BO$6))/(1+($BO$6)),$AB28,1)))</f>
        <v>#VALUE!</v>
      </c>
      <c r="CQ28" s="249" t="e">
        <f>$CP28*$BY28</f>
        <v>#VALUE!</v>
      </c>
      <c r="CR28" s="253">
        <f>IF(($BF28=0),0,ROUND(SUM($CQ28,$CO28,$CM28,$CK28,$CI28,$CG28,$CE28,$CC28),-1))</f>
        <v>0</v>
      </c>
      <c r="CS28" s="253"/>
      <c r="CT28" s="253">
        <f>IF(ISTEXT($M28),0,$M28)</f>
        <v>0</v>
      </c>
      <c r="CU28" s="162">
        <f>$CU$9</f>
        <v>1.1000000000000001</v>
      </c>
      <c r="CV28" s="253">
        <f>$CT28*$CU28</f>
        <v>0</v>
      </c>
      <c r="CW28" s="256"/>
      <c r="CX28" s="253">
        <f>ROUND((SUM($CT28+$BZ28,$AU28)),-1)</f>
        <v>0</v>
      </c>
      <c r="CY28" s="253">
        <f>ROUND((SUM($CV28+$CR28,$BD28)),-1)</f>
        <v>0</v>
      </c>
      <c r="CZ28" s="256"/>
      <c r="DA28" s="253" t="str">
        <f>IF(($X28=0),"",ROUND(($CX28-$AJ28-$AA28),-1))</f>
        <v/>
      </c>
      <c r="DB28" s="253" t="str">
        <f>IF(($X28=0),"",ROUND(($CY28-$AF28-$AJ28),-1))</f>
        <v/>
      </c>
      <c r="DC28" s="256"/>
      <c r="DD28" s="249">
        <f>IF(AND(($AJ28=0),($AF28=0)),0,$AJ28+$AF28-$CV28)</f>
        <v>0</v>
      </c>
      <c r="DE28" s="257" t="str">
        <f>IF(AND(($DD28&gt;0),($BF28&gt;0)),$DD28*100/($BF28+($AL28*3)),"")</f>
        <v/>
      </c>
      <c r="DF28" s="257" t="str">
        <f>IF(AND(($DD28&gt;0),($AL28&gt;0)),($DD28*100)/((0.33333*$BF28)+($AL28)),"")</f>
        <v/>
      </c>
      <c r="DG28" s="256"/>
      <c r="DH28" s="249">
        <f>$DD28</f>
        <v>0</v>
      </c>
      <c r="DI28" s="257" t="str">
        <f>IF(AND(($DD28&gt;0),($BP28&gt;0)),$DD28*100/($BP28+($AL28*3)),"")</f>
        <v/>
      </c>
      <c r="DJ28" s="257" t="str">
        <f>IF(AND(($DD28&gt;0),($AL28&gt;0)),($DD28*100)/((0.33333*$BP28)+($AL28)),"")</f>
        <v/>
      </c>
      <c r="DK28" s="256"/>
      <c r="DL28" s="258"/>
      <c r="DM28" s="258"/>
      <c r="DN28" s="258"/>
      <c r="DO28" s="258"/>
      <c r="DP28" s="258"/>
      <c r="DQ28" s="258"/>
      <c r="DR28" s="258"/>
      <c r="DS28" s="258"/>
      <c r="DT28" s="258"/>
      <c r="DU28" s="258"/>
      <c r="DV28" s="258"/>
    </row>
    <row r="29" spans="1:126" ht="8.1" customHeight="1" x14ac:dyDescent="0.25">
      <c r="A29" s="217"/>
      <c r="B29" s="79"/>
      <c r="C29" s="218" t="str">
        <f>$AB29</f>
        <v/>
      </c>
      <c r="D29" s="219"/>
      <c r="E29" s="219" t="str">
        <f>$X29</f>
        <v/>
      </c>
      <c r="F29" s="220"/>
      <c r="G29" s="29"/>
      <c r="H29" s="221" t="str">
        <f>$AM29</f>
        <v/>
      </c>
      <c r="I29" s="222"/>
      <c r="J29" s="222"/>
      <c r="K29" s="223"/>
      <c r="L29" s="224"/>
      <c r="M29" s="224"/>
      <c r="N29" s="225"/>
      <c r="O29" s="226"/>
      <c r="P29" s="226"/>
      <c r="Q29" s="227"/>
      <c r="R29" s="228"/>
      <c r="S29" s="229"/>
      <c r="T29" s="230"/>
      <c r="U29" s="154"/>
      <c r="V29" s="126"/>
      <c r="W29" s="126"/>
      <c r="X29" s="164" t="str">
        <f>IF(AND(($W30&gt;0),($X30=0)),"Eingabe ?","")</f>
        <v/>
      </c>
      <c r="Y29" s="126"/>
      <c r="Z29" s="125"/>
      <c r="AA29" s="125"/>
      <c r="AB29" s="164" t="str">
        <f>IF(AND(($AB30=0),OR(($W30&gt;0),($X30&gt;0))),"Eingabe ?","")</f>
        <v/>
      </c>
      <c r="AC29" s="126"/>
      <c r="AD29" s="126"/>
      <c r="AE29" s="126"/>
      <c r="AF29" s="126"/>
      <c r="AG29" s="126"/>
      <c r="AH29" s="125"/>
      <c r="AI29" s="126"/>
      <c r="AJ29" s="126"/>
      <c r="AK29" s="126"/>
      <c r="AL29" s="126"/>
      <c r="AM29" s="164" t="str">
        <f>IF((OR(ISTEXT($G30),($G30=0))),"",IF((SUM($AM30:$AP30)=1),"","Total 100%?"))</f>
        <v/>
      </c>
      <c r="AN29" s="126"/>
      <c r="AO29" s="126"/>
      <c r="AP29" s="126"/>
      <c r="AQ29" s="126"/>
      <c r="AR29" s="126"/>
      <c r="AS29" s="126"/>
      <c r="AT29" s="126"/>
      <c r="AU29" s="126"/>
      <c r="AV29" s="126"/>
      <c r="AW29" s="126"/>
      <c r="AX29" s="126"/>
      <c r="AY29" s="126"/>
      <c r="AZ29" s="125"/>
      <c r="BA29" s="126"/>
      <c r="BB29" s="125"/>
      <c r="BC29" s="126"/>
      <c r="BD29" s="125"/>
      <c r="BE29" s="125"/>
      <c r="BF29" s="125"/>
      <c r="BG29" s="125"/>
      <c r="BH29" s="200" t="s">
        <v>5</v>
      </c>
      <c r="BI29" s="200" t="s">
        <v>5</v>
      </c>
      <c r="BJ29" s="200" t="s">
        <v>5</v>
      </c>
      <c r="BK29" s="200" t="s">
        <v>5</v>
      </c>
      <c r="BL29" s="200" t="s">
        <v>5</v>
      </c>
      <c r="BM29" s="200" t="s">
        <v>5</v>
      </c>
      <c r="BN29" s="200" t="s">
        <v>5</v>
      </c>
      <c r="BO29" s="200" t="s">
        <v>5</v>
      </c>
      <c r="BP29" s="200"/>
      <c r="BQ29" s="125"/>
      <c r="BR29" s="125"/>
      <c r="BS29" s="125"/>
      <c r="BT29" s="125"/>
      <c r="BU29" s="125"/>
      <c r="BV29" s="125"/>
      <c r="BW29" s="125"/>
      <c r="BX29" s="125"/>
      <c r="BY29" s="125"/>
      <c r="BZ29" s="125"/>
      <c r="CA29" s="125"/>
      <c r="CB29" s="125"/>
      <c r="CC29" s="125"/>
      <c r="CD29" s="125"/>
      <c r="CE29" s="125"/>
      <c r="CF29" s="125"/>
      <c r="CG29" s="125"/>
      <c r="CH29" s="125"/>
      <c r="CI29" s="125"/>
      <c r="CJ29" s="125"/>
      <c r="CK29" s="125"/>
      <c r="CL29" s="125"/>
      <c r="CM29" s="125"/>
      <c r="CN29" s="125"/>
      <c r="CO29" s="125"/>
      <c r="CP29" s="125"/>
      <c r="CQ29" s="125"/>
      <c r="CR29" s="125"/>
      <c r="CS29" s="125"/>
      <c r="CT29" s="125"/>
      <c r="CU29" s="125"/>
      <c r="CV29" s="125"/>
      <c r="CW29" s="125"/>
      <c r="CX29" s="125"/>
      <c r="CY29" s="125"/>
      <c r="CZ29" s="125"/>
      <c r="DA29" s="128"/>
      <c r="DB29" s="125"/>
      <c r="DC29" s="125"/>
      <c r="DD29" s="125"/>
      <c r="DE29" s="125"/>
      <c r="DF29" s="125"/>
      <c r="DG29" s="125"/>
      <c r="DH29" s="125"/>
      <c r="DI29" s="125"/>
      <c r="DJ29" s="125"/>
      <c r="DK29" s="125"/>
    </row>
    <row r="30" spans="1:126" s="259" customFormat="1" ht="17.100000000000001" customHeight="1" x14ac:dyDescent="0.25">
      <c r="A30" s="231"/>
      <c r="B30" s="232"/>
      <c r="C30" s="233" t="s">
        <v>5</v>
      </c>
      <c r="D30" s="234"/>
      <c r="E30" s="234" t="s">
        <v>5</v>
      </c>
      <c r="F30" s="235" t="str">
        <f>$Y30</f>
        <v/>
      </c>
      <c r="G30" s="236" t="s">
        <v>5</v>
      </c>
      <c r="H30" s="237" t="s">
        <v>5</v>
      </c>
      <c r="I30" s="238" t="s">
        <v>5</v>
      </c>
      <c r="J30" s="238" t="s">
        <v>5</v>
      </c>
      <c r="K30" s="238" t="s">
        <v>5</v>
      </c>
      <c r="L30" s="239"/>
      <c r="M30" s="239"/>
      <c r="N30" s="240"/>
      <c r="O30" s="241" t="str">
        <f>IF(($AJ30=0),"",$AJ30)</f>
        <v/>
      </c>
      <c r="P30" s="241" t="str">
        <f>IF(($CX30=0),"",$CX30)</f>
        <v/>
      </c>
      <c r="Q30" s="242" t="str">
        <f>$DA30</f>
        <v/>
      </c>
      <c r="R30" s="243" t="str">
        <f>$DB30</f>
        <v/>
      </c>
      <c r="S30" s="244" t="str">
        <f>IF(($DE30=0),"",$DE30)</f>
        <v/>
      </c>
      <c r="T30" s="245" t="str">
        <f>IF(($DF30=0),"",$DF30)</f>
        <v/>
      </c>
      <c r="U30" s="246"/>
      <c r="V30" s="247"/>
      <c r="W30" s="248">
        <f>IF(ISTEXT($D30),0,$D30)</f>
        <v>0</v>
      </c>
      <c r="X30" s="248">
        <f>IF(ISTEXT($E30),0,$E30)</f>
        <v>0</v>
      </c>
      <c r="Y30" s="249" t="str">
        <f>IF(OR(ISTEXT($D30),$D30=0,),"",($D30-$X30))</f>
        <v/>
      </c>
      <c r="Z30" s="125"/>
      <c r="AA30" s="249">
        <f>IF(ISTEXT($N30),0,$N30)</f>
        <v>0</v>
      </c>
      <c r="AB30" s="250">
        <f>IF(ISTEXT($C30),0,$C30)</f>
        <v>0</v>
      </c>
      <c r="AC30" s="251" t="s">
        <v>167</v>
      </c>
      <c r="AD30" s="251" t="s">
        <v>167</v>
      </c>
      <c r="AE30" s="252">
        <f>IF(($AA30=0),0,PMT(($AD$9),$AB30,PV((($AD$9)-($AC$9))/(1+($AC$9)),$AB30,1)))</f>
        <v>0</v>
      </c>
      <c r="AF30" s="253">
        <f>ROUND(($AE30*$AA30),-1)</f>
        <v>0</v>
      </c>
      <c r="AG30" s="247"/>
      <c r="AH30" s="249">
        <f>$X30</f>
        <v>0</v>
      </c>
      <c r="AI30" s="254">
        <f>IF(($X30=0),0,-PMT(($AD$9),$AB30,1))</f>
        <v>0</v>
      </c>
      <c r="AJ30" s="253">
        <f>ROUND(($AI30*$X30),-1)</f>
        <v>0</v>
      </c>
      <c r="AK30" s="247"/>
      <c r="AL30" s="249">
        <f>IF(ISTEXT($G30),0,$G30)</f>
        <v>0</v>
      </c>
      <c r="AM30" s="255">
        <f>IF(ISTEXT($H30),0,$H30/100)</f>
        <v>0</v>
      </c>
      <c r="AN30" s="255">
        <f>IF(ISTEXT($I30),0,$I30/100)</f>
        <v>0</v>
      </c>
      <c r="AO30" s="255">
        <f>IF(ISTEXT($J30),0,$J30/100)</f>
        <v>0</v>
      </c>
      <c r="AP30" s="255">
        <f>IF(ISTEXT($K30),0,$K30/100)</f>
        <v>0</v>
      </c>
      <c r="AQ30" s="249">
        <f>IF(($AM30&gt;0),$AL30*$AM30*$BH$5,0)</f>
        <v>0</v>
      </c>
      <c r="AR30" s="249">
        <f>IF(($AN30&gt;0),$AL30*$AN30*$BI$5,0)</f>
        <v>0</v>
      </c>
      <c r="AS30" s="249">
        <f>IF(($AO30&gt;0),$AL30*$AO30*$BJ$5,0)</f>
        <v>0</v>
      </c>
      <c r="AT30" s="249">
        <f>IF(($AP30&gt;0),$AL30*$AP30*$BK$5,0)</f>
        <v>0</v>
      </c>
      <c r="AU30" s="253">
        <f>ROUND(SUM($AQ30:$AT30),-1)</f>
        <v>0</v>
      </c>
      <c r="AV30" s="252">
        <f>IF(($AQ30=0),0,PMT(($AD$9),$AB30,PV((($AD$9)-($BH$6))/(1+($BH$6)),$AB30,1)))</f>
        <v>0</v>
      </c>
      <c r="AW30" s="253">
        <f>$AV30*$AQ30</f>
        <v>0</v>
      </c>
      <c r="AX30" s="252">
        <f>IF(($AR30=0),0,PMT(($AD$9),$AB30,PV((($AD$9)-($BI$6))/(1+($BI$6)),$AB30,1)))</f>
        <v>0</v>
      </c>
      <c r="AY30" s="253">
        <f>$AX30*$AR30</f>
        <v>0</v>
      </c>
      <c r="AZ30" s="252">
        <f>IF(($AS30=0),0,PMT(($AD$9),$AB30,PV((($AD$9)-($BJ$6))/(1+($BJ$6)),$AB30,1)))</f>
        <v>0</v>
      </c>
      <c r="BA30" s="253">
        <f>$AZ30*$AS30</f>
        <v>0</v>
      </c>
      <c r="BB30" s="252">
        <f>IF(($AT30=0),0,PMT(($AD$9),$AB30,PV((($AD$9)-($BK$6))/(1+($BK$6)),$AB30,1)))</f>
        <v>0</v>
      </c>
      <c r="BC30" s="253">
        <f>$BB30*$AT30</f>
        <v>0</v>
      </c>
      <c r="BD30" s="253">
        <f>ROUND(SUM($BC30,$BA30,$AY30,$AW30),-1)</f>
        <v>0</v>
      </c>
      <c r="BE30" s="256"/>
      <c r="BF30" s="249">
        <f>IF(ISTEXT($L30),0,$L30)</f>
        <v>0</v>
      </c>
      <c r="BG30" s="256"/>
      <c r="BH30" s="249" t="str">
        <f>IF((SUM($BH$8:$BO$8)=100),IF(AND(($BH$7&gt;0),($BH$8&gt;0)),(ROUND(($BF30*$BH$8/$BH$7),-1)),IF(AND(($BH$8&gt;0),($BH$7=0)),"#WERT",0)),"#WERT")</f>
        <v>#WERT</v>
      </c>
      <c r="BI30" s="249" t="str">
        <f>IF((SUM($BH$8:$BO$8)=100),IF(AND(($BI$7&gt;0),($BI$8&gt;0)),(ROUND(($BF30*$BI$8/$BI$7),-1)),IF(AND(($BI$8&gt;0),($BI$7=0)),"#WERT",0)),"#WERT")</f>
        <v>#WERT</v>
      </c>
      <c r="BJ30" s="249" t="str">
        <f>IF((SUM($BH$8:$BO$8)=100),IF(AND(($BJ$7&gt;0),($BJ$8&gt;0)),(ROUND(($BF30*$BJ$8/$BJ$7),-1)),IF(AND(($BJ$8&gt;0),($BJ$7=0)),"#WERT",0)),"#WERT")</f>
        <v>#WERT</v>
      </c>
      <c r="BK30" s="249" t="str">
        <f>IF((SUM($BH$8:$BO$8)=100),IF(AND(($BK$7&gt;0),($BK$8&gt;0)),(ROUND(($BF30*$BK$8/$BK$7),-1)),IF(AND(($BK$8&gt;0),($BK$7=0)),"#WERT",0)),"#WERT")</f>
        <v>#WERT</v>
      </c>
      <c r="BL30" s="249" t="str">
        <f>IF((SUM($BH$8:$BO$8)=100),IF(AND(($BL$7&gt;0),($BL$8&gt;0)),(ROUND(($BF30*$BL$8/$BL$7),-1)),IF(AND(($BL$8&gt;0),($BL$7=0)),"#WERT",0)),"#WERT")</f>
        <v>#WERT</v>
      </c>
      <c r="BM30" s="249" t="str">
        <f>IF((SUM($BH$8:$BO$8)=100),IF(AND(($BM$7&gt;0),($BM$8&gt;0)),(ROUND(($BF30*$BM$8/$BM$7),-1)),IF(AND(($BM$8&gt;0),($BM$7=0)),"#WERT",0)),"#WERT")</f>
        <v>#WERT</v>
      </c>
      <c r="BN30" s="249" t="str">
        <f>IF((SUM($BH$8:$BO$8)=100),IF(AND(($BN$7&gt;0),($BN$8&gt;0)),(ROUND(($BF30*$BN$8/$BN$7),-1)),IF(AND(($BN$8&gt;0),($BN$7=0)),"#WERT",0)),"#WERT")</f>
        <v>#WERT</v>
      </c>
      <c r="BO30" s="249" t="str">
        <f>IF((SUM($BH$8:$BO$8)=100),IF(AND(($BO$7&gt;0),($BO$8&gt;0)),(ROUND(($BF30*$BO$8/$BO$7),-1)),IF(AND(($BO$8&gt;0),($BO$7=0)),"#WERT",0)),"#WERT")</f>
        <v>#WERT</v>
      </c>
      <c r="BP30" s="249">
        <f>SUM($BH30:$BO30)</f>
        <v>0</v>
      </c>
      <c r="BQ30" s="256"/>
      <c r="BR30" s="249" t="e">
        <f>IF(($BH30=0),0,$BH$5*$BH30)</f>
        <v>#VALUE!</v>
      </c>
      <c r="BS30" s="249" t="e">
        <f>IF(($BI30=0),0,$BI$5*$BI30)</f>
        <v>#VALUE!</v>
      </c>
      <c r="BT30" s="249" t="e">
        <f>IF(($BJ30=0),0,$BJ$5*$BJ30)</f>
        <v>#VALUE!</v>
      </c>
      <c r="BU30" s="249" t="e">
        <f>IF(($BK30=0),0,$BK$5*$BK30)</f>
        <v>#VALUE!</v>
      </c>
      <c r="BV30" s="249" t="e">
        <f>IF(($BL30=0),0,$BL$5*$BL30)</f>
        <v>#VALUE!</v>
      </c>
      <c r="BW30" s="249" t="e">
        <f>IF(($BM30=0),0,$BM$5*$BM30)</f>
        <v>#VALUE!</v>
      </c>
      <c r="BX30" s="249" t="e">
        <f>IF(($BN30=0),0,$BN$5*$BN30)</f>
        <v>#VALUE!</v>
      </c>
      <c r="BY30" s="249" t="e">
        <f>IF(($BO30=0),0,$BO$5*$BO30)</f>
        <v>#VALUE!</v>
      </c>
      <c r="BZ30" s="253">
        <f>IF(($BF30=0),0,ROUND(SUM($BR30:$BY30),-1))</f>
        <v>0</v>
      </c>
      <c r="CA30" s="256"/>
      <c r="CB30" s="252" t="e">
        <f>IF(($BR30=0),0,PMT(($AD$9),$AB30,PV((($AD$9)-($BH$6))/(1+($BH$6)),$AB30,1)))</f>
        <v>#VALUE!</v>
      </c>
      <c r="CC30" s="249" t="e">
        <f>$CB30*$BR30</f>
        <v>#VALUE!</v>
      </c>
      <c r="CD30" s="252" t="e">
        <f>IF(($BS30=0),0,PMT(($AD$9),$AB30,PV((($AD$9)-($BI$6))/(1+($BI$6)),$AB30,1)))</f>
        <v>#VALUE!</v>
      </c>
      <c r="CE30" s="249" t="e">
        <f>$CD30*$BS30</f>
        <v>#VALUE!</v>
      </c>
      <c r="CF30" s="252" t="e">
        <f>IF(($BT30=0),0,PMT(($AD$9),$AB30,PV((($AD$9)-($BJ$6))/(1+($BJ$6)),$AB30,1)))</f>
        <v>#VALUE!</v>
      </c>
      <c r="CG30" s="249" t="e">
        <f>$CF30*$BT30</f>
        <v>#VALUE!</v>
      </c>
      <c r="CH30" s="252" t="e">
        <f>IF(($BU30=0),0,PMT(($AD$9),$AB30,PV((($AD$9)-($BK$6))/(1+($BK$6)),$AB30,1)))</f>
        <v>#VALUE!</v>
      </c>
      <c r="CI30" s="249" t="e">
        <f>$CH30*$BU30</f>
        <v>#VALUE!</v>
      </c>
      <c r="CJ30" s="252" t="e">
        <f>IF(($BV30=0),0,PMT(($AD$9),$AB30,PV((($AD$9)-($BL$6))/(1+($BL$6)),$AB30,1)))</f>
        <v>#VALUE!</v>
      </c>
      <c r="CK30" s="249" t="e">
        <f>$CJ30*$BV30</f>
        <v>#VALUE!</v>
      </c>
      <c r="CL30" s="252" t="e">
        <f>IF(($BW30=0),0,PMT(($AD$9),$AB30,PV((($AD$9)-($BM$6))/(1+($BM$6)),$AB30,1)))</f>
        <v>#VALUE!</v>
      </c>
      <c r="CM30" s="249" t="e">
        <f>$CL30*$BW30</f>
        <v>#VALUE!</v>
      </c>
      <c r="CN30" s="252" t="e">
        <f>IF(($BX30=0),0,PMT(($AD$9),$AB30,PV((($AD$9)-($BN$6))/(1+($BN$6)),$AB30,1)))</f>
        <v>#VALUE!</v>
      </c>
      <c r="CO30" s="249" t="e">
        <f>$CN30*$BX30</f>
        <v>#VALUE!</v>
      </c>
      <c r="CP30" s="252" t="e">
        <f>IF(($BY30=0),0,PMT(($AD$9),$AB30,PV((($AD$9)-($BO$6))/(1+($BO$6)),$AB30,1)))</f>
        <v>#VALUE!</v>
      </c>
      <c r="CQ30" s="249" t="e">
        <f>$CP30*$BY30</f>
        <v>#VALUE!</v>
      </c>
      <c r="CR30" s="253">
        <f>IF(($BF30=0),0,ROUND(SUM($CQ30,$CO30,$CM30,$CK30,$CI30,$CG30,$CE30,$CC30),-1))</f>
        <v>0</v>
      </c>
      <c r="CS30" s="253"/>
      <c r="CT30" s="253">
        <f>IF(ISTEXT($M30),0,$M30)</f>
        <v>0</v>
      </c>
      <c r="CU30" s="162">
        <f>$CU$9</f>
        <v>1.1000000000000001</v>
      </c>
      <c r="CV30" s="253">
        <f>$CT30*$CU30</f>
        <v>0</v>
      </c>
      <c r="CW30" s="256"/>
      <c r="CX30" s="253">
        <f>ROUND((SUM($CT30+$BZ30,$AU30)),-1)</f>
        <v>0</v>
      </c>
      <c r="CY30" s="253">
        <f>ROUND((SUM($CV30+$CR30,$BD30)),-1)</f>
        <v>0</v>
      </c>
      <c r="CZ30" s="256"/>
      <c r="DA30" s="253" t="str">
        <f>IF(($X30=0),"",ROUND(($CX30-$AJ30-$AA30),-1))</f>
        <v/>
      </c>
      <c r="DB30" s="253" t="str">
        <f>IF(($X30=0),"",ROUND(($CY30-$AF30-$AJ30),-1))</f>
        <v/>
      </c>
      <c r="DC30" s="256"/>
      <c r="DD30" s="249">
        <f>IF(AND(($AJ30=0),($AF30=0)),0,$AJ30+$AF30-$CV30)</f>
        <v>0</v>
      </c>
      <c r="DE30" s="257" t="str">
        <f>IF(AND(($DD30&gt;0),($BF30&gt;0)),$DD30*100/($BF30+($AL30*3)),"")</f>
        <v/>
      </c>
      <c r="DF30" s="257" t="str">
        <f>IF(AND(($DD30&gt;0),($AL30&gt;0)),($DD30*100)/((0.33333*$BF30)+($AL30)),"")</f>
        <v/>
      </c>
      <c r="DG30" s="256"/>
      <c r="DH30" s="249">
        <f>$DD30</f>
        <v>0</v>
      </c>
      <c r="DI30" s="257" t="str">
        <f>IF(AND(($DD30&gt;0),($BP30&gt;0)),$DD30*100/($BP30+($AL30*3)),"")</f>
        <v/>
      </c>
      <c r="DJ30" s="257" t="str">
        <f>IF(AND(($DD30&gt;0),($AL30&gt;0)),($DD30*100)/((0.33333*$BP30)+($AL30)),"")</f>
        <v/>
      </c>
      <c r="DK30" s="256"/>
      <c r="DL30" s="258"/>
      <c r="DM30" s="258"/>
      <c r="DN30" s="258"/>
      <c r="DO30" s="258"/>
      <c r="DP30" s="258"/>
      <c r="DQ30" s="258"/>
      <c r="DR30" s="258"/>
      <c r="DS30" s="258"/>
      <c r="DT30" s="258"/>
      <c r="DU30" s="258"/>
      <c r="DV30" s="258"/>
    </row>
    <row r="31" spans="1:126" ht="8.1" customHeight="1" x14ac:dyDescent="0.25">
      <c r="A31" s="217"/>
      <c r="B31" s="79"/>
      <c r="C31" s="218" t="str">
        <f>$AB31</f>
        <v/>
      </c>
      <c r="D31" s="219"/>
      <c r="E31" s="219" t="str">
        <f>$X31</f>
        <v/>
      </c>
      <c r="F31" s="220"/>
      <c r="G31" s="29"/>
      <c r="H31" s="221" t="str">
        <f>$AM31</f>
        <v/>
      </c>
      <c r="I31" s="222"/>
      <c r="J31" s="222"/>
      <c r="K31" s="223"/>
      <c r="L31" s="224"/>
      <c r="M31" s="224"/>
      <c r="N31" s="225"/>
      <c r="O31" s="226"/>
      <c r="P31" s="226"/>
      <c r="Q31" s="227"/>
      <c r="R31" s="228"/>
      <c r="S31" s="229"/>
      <c r="T31" s="230"/>
      <c r="U31" s="154"/>
      <c r="V31" s="126"/>
      <c r="W31" s="126"/>
      <c r="X31" s="164" t="str">
        <f>IF(AND(($W32&gt;0),($X32=0)),"Eingabe ?","")</f>
        <v/>
      </c>
      <c r="Y31" s="126"/>
      <c r="Z31" s="125"/>
      <c r="AA31" s="125"/>
      <c r="AB31" s="164" t="str">
        <f>IF(AND(($AB32=0),OR(($W32&gt;0),($X32&gt;0))),"Eingabe ?","")</f>
        <v/>
      </c>
      <c r="AC31" s="126"/>
      <c r="AD31" s="126"/>
      <c r="AE31" s="126"/>
      <c r="AF31" s="126"/>
      <c r="AG31" s="126"/>
      <c r="AH31" s="125"/>
      <c r="AI31" s="126"/>
      <c r="AJ31" s="126"/>
      <c r="AK31" s="126"/>
      <c r="AL31" s="126"/>
      <c r="AM31" s="164" t="str">
        <f>IF((OR(ISTEXT($G32),($G32=0))),"",IF((SUM($AM32:$AP32)=1),"","Total 100%?"))</f>
        <v/>
      </c>
      <c r="AN31" s="126"/>
      <c r="AO31" s="126"/>
      <c r="AP31" s="126"/>
      <c r="AQ31" s="126"/>
      <c r="AR31" s="126"/>
      <c r="AS31" s="126"/>
      <c r="AT31" s="126"/>
      <c r="AU31" s="126"/>
      <c r="AV31" s="126"/>
      <c r="AW31" s="126"/>
      <c r="AX31" s="126"/>
      <c r="AY31" s="126"/>
      <c r="AZ31" s="125"/>
      <c r="BA31" s="126"/>
      <c r="BB31" s="125"/>
      <c r="BC31" s="126"/>
      <c r="BD31" s="125"/>
      <c r="BE31" s="125"/>
      <c r="BF31" s="125"/>
      <c r="BG31" s="125"/>
      <c r="BH31" s="200" t="s">
        <v>5</v>
      </c>
      <c r="BI31" s="200" t="s">
        <v>5</v>
      </c>
      <c r="BJ31" s="200" t="s">
        <v>5</v>
      </c>
      <c r="BK31" s="200" t="s">
        <v>5</v>
      </c>
      <c r="BL31" s="200" t="s">
        <v>5</v>
      </c>
      <c r="BM31" s="200" t="s">
        <v>5</v>
      </c>
      <c r="BN31" s="200" t="s">
        <v>5</v>
      </c>
      <c r="BO31" s="200" t="s">
        <v>5</v>
      </c>
      <c r="BP31" s="200"/>
      <c r="BQ31" s="125"/>
      <c r="BR31" s="125"/>
      <c r="BS31" s="125"/>
      <c r="BT31" s="125"/>
      <c r="BU31" s="125"/>
      <c r="BV31" s="125"/>
      <c r="BW31" s="125"/>
      <c r="BX31" s="125"/>
      <c r="BY31" s="125"/>
      <c r="BZ31" s="125"/>
      <c r="CA31" s="125"/>
      <c r="CB31" s="125"/>
      <c r="CC31" s="125"/>
      <c r="CD31" s="125"/>
      <c r="CE31" s="125"/>
      <c r="CF31" s="125"/>
      <c r="CG31" s="125"/>
      <c r="CH31" s="125"/>
      <c r="CI31" s="125"/>
      <c r="CJ31" s="125"/>
      <c r="CK31" s="125"/>
      <c r="CL31" s="125"/>
      <c r="CM31" s="125"/>
      <c r="CN31" s="125"/>
      <c r="CO31" s="125"/>
      <c r="CP31" s="125"/>
      <c r="CQ31" s="125"/>
      <c r="CR31" s="125"/>
      <c r="CS31" s="125"/>
      <c r="CT31" s="125"/>
      <c r="CU31" s="125"/>
      <c r="CV31" s="125"/>
      <c r="CW31" s="125"/>
      <c r="CX31" s="125"/>
      <c r="CY31" s="125"/>
      <c r="CZ31" s="125"/>
      <c r="DA31" s="128"/>
      <c r="DB31" s="125"/>
      <c r="DC31" s="125"/>
      <c r="DD31" s="125"/>
      <c r="DE31" s="125"/>
      <c r="DF31" s="125"/>
      <c r="DG31" s="125"/>
      <c r="DH31" s="125"/>
      <c r="DI31" s="125"/>
      <c r="DJ31" s="125"/>
      <c r="DK31" s="125"/>
    </row>
    <row r="32" spans="1:126" s="259" customFormat="1" ht="17.100000000000001" customHeight="1" x14ac:dyDescent="0.25">
      <c r="A32" s="231"/>
      <c r="B32" s="232"/>
      <c r="C32" s="233" t="s">
        <v>5</v>
      </c>
      <c r="D32" s="234"/>
      <c r="E32" s="234" t="s">
        <v>5</v>
      </c>
      <c r="F32" s="235" t="str">
        <f>$Y32</f>
        <v/>
      </c>
      <c r="G32" s="236" t="s">
        <v>5</v>
      </c>
      <c r="H32" s="237" t="s">
        <v>5</v>
      </c>
      <c r="I32" s="238" t="s">
        <v>5</v>
      </c>
      <c r="J32" s="238" t="s">
        <v>5</v>
      </c>
      <c r="K32" s="238" t="s">
        <v>5</v>
      </c>
      <c r="L32" s="239"/>
      <c r="M32" s="239"/>
      <c r="N32" s="240"/>
      <c r="O32" s="241" t="str">
        <f>IF(($AJ32=0),"",$AJ32)</f>
        <v/>
      </c>
      <c r="P32" s="241" t="str">
        <f>IF(($CX32=0),"",$CX32)</f>
        <v/>
      </c>
      <c r="Q32" s="242" t="str">
        <f>$DA32</f>
        <v/>
      </c>
      <c r="R32" s="243" t="str">
        <f>$DB32</f>
        <v/>
      </c>
      <c r="S32" s="244" t="str">
        <f>IF(($DE32=0),"",$DE32)</f>
        <v/>
      </c>
      <c r="T32" s="245" t="str">
        <f>IF(($DF32=0),"",$DF32)</f>
        <v/>
      </c>
      <c r="U32" s="246"/>
      <c r="V32" s="247"/>
      <c r="W32" s="248">
        <f>IF(ISTEXT($D32),0,$D32)</f>
        <v>0</v>
      </c>
      <c r="X32" s="248">
        <f>IF(ISTEXT($E32),0,$E32)</f>
        <v>0</v>
      </c>
      <c r="Y32" s="249" t="str">
        <f>IF(OR(ISTEXT($D32),$D32=0,),"",($D32-$X32))</f>
        <v/>
      </c>
      <c r="Z32" s="125"/>
      <c r="AA32" s="249">
        <f>IF(ISTEXT($N32),0,$N32)</f>
        <v>0</v>
      </c>
      <c r="AB32" s="250">
        <f>IF(ISTEXT($C32),0,$C32)</f>
        <v>0</v>
      </c>
      <c r="AC32" s="251" t="s">
        <v>167</v>
      </c>
      <c r="AD32" s="251" t="s">
        <v>167</v>
      </c>
      <c r="AE32" s="252">
        <f>IF(($AA32=0),0,PMT(($AD$9),$AB32,PV((($AD$9)-($AC$9))/(1+($AC$9)),$AB32,1)))</f>
        <v>0</v>
      </c>
      <c r="AF32" s="253">
        <f>ROUND(($AE32*$AA32),-1)</f>
        <v>0</v>
      </c>
      <c r="AG32" s="247"/>
      <c r="AH32" s="249">
        <f>$X32</f>
        <v>0</v>
      </c>
      <c r="AI32" s="254">
        <f>IF(($X32=0),0,-PMT(($AD$9),$AB32,1))</f>
        <v>0</v>
      </c>
      <c r="AJ32" s="253">
        <f>ROUND(($AI32*$X32),-1)</f>
        <v>0</v>
      </c>
      <c r="AK32" s="247"/>
      <c r="AL32" s="249">
        <f>IF(ISTEXT($G32),0,$G32)</f>
        <v>0</v>
      </c>
      <c r="AM32" s="255">
        <f>IF(ISTEXT($H32),0,$H32/100)</f>
        <v>0</v>
      </c>
      <c r="AN32" s="255">
        <f>IF(ISTEXT($I32),0,$I32/100)</f>
        <v>0</v>
      </c>
      <c r="AO32" s="255">
        <f>IF(ISTEXT($J32),0,$J32/100)</f>
        <v>0</v>
      </c>
      <c r="AP32" s="255">
        <f>IF(ISTEXT($K32),0,$K32/100)</f>
        <v>0</v>
      </c>
      <c r="AQ32" s="249">
        <f>IF(($AM32&gt;0),$AL32*$AM32*$BH$5,0)</f>
        <v>0</v>
      </c>
      <c r="AR32" s="249">
        <f>IF(($AN32&gt;0),$AL32*$AN32*$BI$5,0)</f>
        <v>0</v>
      </c>
      <c r="AS32" s="249">
        <f>IF(($AO32&gt;0),$AL32*$AO32*$BJ$5,0)</f>
        <v>0</v>
      </c>
      <c r="AT32" s="249">
        <f>IF(($AP32&gt;0),$AL32*$AP32*$BK$5,0)</f>
        <v>0</v>
      </c>
      <c r="AU32" s="253">
        <f>ROUND(SUM($AQ32:$AT32),-1)</f>
        <v>0</v>
      </c>
      <c r="AV32" s="252">
        <f>IF(($AQ32=0),0,PMT(($AD$9),$AB32,PV((($AD$9)-($BH$6))/(1+($BH$6)),$AB32,1)))</f>
        <v>0</v>
      </c>
      <c r="AW32" s="253">
        <f>$AV32*$AQ32</f>
        <v>0</v>
      </c>
      <c r="AX32" s="252">
        <f>IF(($AR32=0),0,PMT(($AD$9),$AB32,PV((($AD$9)-($BI$6))/(1+($BI$6)),$AB32,1)))</f>
        <v>0</v>
      </c>
      <c r="AY32" s="253">
        <f>$AX32*$AR32</f>
        <v>0</v>
      </c>
      <c r="AZ32" s="252">
        <f>IF(($AS32=0),0,PMT(($AD$9),$AB32,PV((($AD$9)-($BJ$6))/(1+($BJ$6)),$AB32,1)))</f>
        <v>0</v>
      </c>
      <c r="BA32" s="253">
        <f>$AZ32*$AS32</f>
        <v>0</v>
      </c>
      <c r="BB32" s="252">
        <f>IF(($AT32=0),0,PMT(($AD$9),$AB32,PV((($AD$9)-($BK$6))/(1+($BK$6)),$AB32,1)))</f>
        <v>0</v>
      </c>
      <c r="BC32" s="253">
        <f>$BB32*$AT32</f>
        <v>0</v>
      </c>
      <c r="BD32" s="253">
        <f>ROUND(SUM($BC32,$BA32,$AY32,$AW32),-1)</f>
        <v>0</v>
      </c>
      <c r="BE32" s="256"/>
      <c r="BF32" s="249">
        <f>IF(ISTEXT($L32),0,$L32)</f>
        <v>0</v>
      </c>
      <c r="BG32" s="256"/>
      <c r="BH32" s="249" t="str">
        <f>IF((SUM($BH$8:$BO$8)=100),IF(AND(($BH$7&gt;0),($BH$8&gt;0)),(ROUND(($BF32*$BH$8/$BH$7),-1)),IF(AND(($BH$8&gt;0),($BH$7=0)),"#WERT",0)),"#WERT")</f>
        <v>#WERT</v>
      </c>
      <c r="BI32" s="249" t="str">
        <f>IF((SUM($BH$8:$BO$8)=100),IF(AND(($BI$7&gt;0),($BI$8&gt;0)),(ROUND(($BF32*$BI$8/$BI$7),-1)),IF(AND(($BI$8&gt;0),($BI$7=0)),"#WERT",0)),"#WERT")</f>
        <v>#WERT</v>
      </c>
      <c r="BJ32" s="249" t="str">
        <f>IF((SUM($BH$8:$BO$8)=100),IF(AND(($BJ$7&gt;0),($BJ$8&gt;0)),(ROUND(($BF32*$BJ$8/$BJ$7),-1)),IF(AND(($BJ$8&gt;0),($BJ$7=0)),"#WERT",0)),"#WERT")</f>
        <v>#WERT</v>
      </c>
      <c r="BK32" s="249" t="str">
        <f>IF((SUM($BH$8:$BO$8)=100),IF(AND(($BK$7&gt;0),($BK$8&gt;0)),(ROUND(($BF32*$BK$8/$BK$7),-1)),IF(AND(($BK$8&gt;0),($BK$7=0)),"#WERT",0)),"#WERT")</f>
        <v>#WERT</v>
      </c>
      <c r="BL32" s="249" t="str">
        <f>IF((SUM($BH$8:$BO$8)=100),IF(AND(($BL$7&gt;0),($BL$8&gt;0)),(ROUND(($BF32*$BL$8/$BL$7),-1)),IF(AND(($BL$8&gt;0),($BL$7=0)),"#WERT",0)),"#WERT")</f>
        <v>#WERT</v>
      </c>
      <c r="BM32" s="249" t="str">
        <f>IF((SUM($BH$8:$BO$8)=100),IF(AND(($BM$7&gt;0),($BM$8&gt;0)),(ROUND(($BF32*$BM$8/$BM$7),-1)),IF(AND(($BM$8&gt;0),($BM$7=0)),"#WERT",0)),"#WERT")</f>
        <v>#WERT</v>
      </c>
      <c r="BN32" s="249" t="str">
        <f>IF((SUM($BH$8:$BO$8)=100),IF(AND(($BN$7&gt;0),($BN$8&gt;0)),(ROUND(($BF32*$BN$8/$BN$7),-1)),IF(AND(($BN$8&gt;0),($BN$7=0)),"#WERT",0)),"#WERT")</f>
        <v>#WERT</v>
      </c>
      <c r="BO32" s="249" t="str">
        <f>IF((SUM($BH$8:$BO$8)=100),IF(AND(($BO$7&gt;0),($BO$8&gt;0)),(ROUND(($BF32*$BO$8/$BO$7),-1)),IF(AND(($BO$8&gt;0),($BO$7=0)),"#WERT",0)),"#WERT")</f>
        <v>#WERT</v>
      </c>
      <c r="BP32" s="249">
        <f>SUM($BH32:$BO32)</f>
        <v>0</v>
      </c>
      <c r="BQ32" s="256"/>
      <c r="BR32" s="249" t="e">
        <f>IF(($BH32=0),0,$BH$5*$BH32)</f>
        <v>#VALUE!</v>
      </c>
      <c r="BS32" s="249" t="e">
        <f>IF(($BI32=0),0,$BI$5*$BI32)</f>
        <v>#VALUE!</v>
      </c>
      <c r="BT32" s="249" t="e">
        <f>IF(($BJ32=0),0,$BJ$5*$BJ32)</f>
        <v>#VALUE!</v>
      </c>
      <c r="BU32" s="249" t="e">
        <f>IF(($BK32=0),0,$BK$5*$BK32)</f>
        <v>#VALUE!</v>
      </c>
      <c r="BV32" s="249" t="e">
        <f>IF(($BL32=0),0,$BL$5*$BL32)</f>
        <v>#VALUE!</v>
      </c>
      <c r="BW32" s="249" t="e">
        <f>IF(($BM32=0),0,$BM$5*$BM32)</f>
        <v>#VALUE!</v>
      </c>
      <c r="BX32" s="249" t="e">
        <f>IF(($BN32=0),0,$BN$5*$BN32)</f>
        <v>#VALUE!</v>
      </c>
      <c r="BY32" s="249" t="e">
        <f>IF(($BO32=0),0,$BO$5*$BO32)</f>
        <v>#VALUE!</v>
      </c>
      <c r="BZ32" s="253">
        <f>IF(($BF32=0),0,ROUND(SUM($BR32:$BY32),-1))</f>
        <v>0</v>
      </c>
      <c r="CA32" s="256"/>
      <c r="CB32" s="252" t="e">
        <f>IF(($BR32=0),0,PMT(($AD$9),$AB32,PV((($AD$9)-($BH$6))/(1+($BH$6)),$AB32,1)))</f>
        <v>#VALUE!</v>
      </c>
      <c r="CC32" s="249" t="e">
        <f>$CB32*$BR32</f>
        <v>#VALUE!</v>
      </c>
      <c r="CD32" s="252" t="e">
        <f>IF(($BS32=0),0,PMT(($AD$9),$AB32,PV((($AD$9)-($BI$6))/(1+($BI$6)),$AB32,1)))</f>
        <v>#VALUE!</v>
      </c>
      <c r="CE32" s="249" t="e">
        <f>$CD32*$BS32</f>
        <v>#VALUE!</v>
      </c>
      <c r="CF32" s="252" t="e">
        <f>IF(($BT32=0),0,PMT(($AD$9),$AB32,PV((($AD$9)-($BJ$6))/(1+($BJ$6)),$AB32,1)))</f>
        <v>#VALUE!</v>
      </c>
      <c r="CG32" s="249" t="e">
        <f>$CF32*$BT32</f>
        <v>#VALUE!</v>
      </c>
      <c r="CH32" s="252" t="e">
        <f>IF(($BU32=0),0,PMT(($AD$9),$AB32,PV((($AD$9)-($BK$6))/(1+($BK$6)),$AB32,1)))</f>
        <v>#VALUE!</v>
      </c>
      <c r="CI32" s="249" t="e">
        <f>$CH32*$BU32</f>
        <v>#VALUE!</v>
      </c>
      <c r="CJ32" s="252" t="e">
        <f>IF(($BV32=0),0,PMT(($AD$9),$AB32,PV((($AD$9)-($BL$6))/(1+($BL$6)),$AB32,1)))</f>
        <v>#VALUE!</v>
      </c>
      <c r="CK32" s="249" t="e">
        <f>$CJ32*$BV32</f>
        <v>#VALUE!</v>
      </c>
      <c r="CL32" s="252" t="e">
        <f>IF(($BW32=0),0,PMT(($AD$9),$AB32,PV((($AD$9)-($BM$6))/(1+($BM$6)),$AB32,1)))</f>
        <v>#VALUE!</v>
      </c>
      <c r="CM32" s="249" t="e">
        <f>$CL32*$BW32</f>
        <v>#VALUE!</v>
      </c>
      <c r="CN32" s="252" t="e">
        <f>IF(($BX32=0),0,PMT(($AD$9),$AB32,PV((($AD$9)-($BN$6))/(1+($BN$6)),$AB32,1)))</f>
        <v>#VALUE!</v>
      </c>
      <c r="CO32" s="249" t="e">
        <f>$CN32*$BX32</f>
        <v>#VALUE!</v>
      </c>
      <c r="CP32" s="252" t="e">
        <f>IF(($BY32=0),0,PMT(($AD$9),$AB32,PV((($AD$9)-($BO$6))/(1+($BO$6)),$AB32,1)))</f>
        <v>#VALUE!</v>
      </c>
      <c r="CQ32" s="249" t="e">
        <f>$CP32*$BY32</f>
        <v>#VALUE!</v>
      </c>
      <c r="CR32" s="253">
        <f>IF(($BF32=0),0,ROUND(SUM($CQ32,$CO32,$CM32,$CK32,$CI32,$CG32,$CE32,$CC32),-1))</f>
        <v>0</v>
      </c>
      <c r="CS32" s="253"/>
      <c r="CT32" s="253">
        <f>IF(ISTEXT($M32),0,$M32)</f>
        <v>0</v>
      </c>
      <c r="CU32" s="162">
        <f>$CU$9</f>
        <v>1.1000000000000001</v>
      </c>
      <c r="CV32" s="253">
        <f>$CT32*$CU32</f>
        <v>0</v>
      </c>
      <c r="CW32" s="256"/>
      <c r="CX32" s="253">
        <f>ROUND((SUM($CT32+$BZ32,$AU32)),-1)</f>
        <v>0</v>
      </c>
      <c r="CY32" s="253">
        <f>ROUND((SUM($CV32+$CR32,$BD32)),-1)</f>
        <v>0</v>
      </c>
      <c r="CZ32" s="256"/>
      <c r="DA32" s="253" t="str">
        <f>IF(($X32=0),"",ROUND(($CX32-$AJ32-$AA32),-1))</f>
        <v/>
      </c>
      <c r="DB32" s="253" t="str">
        <f>IF(($X32=0),"",ROUND(($CY32-$AF32-$AJ32),-1))</f>
        <v/>
      </c>
      <c r="DC32" s="256"/>
      <c r="DD32" s="249">
        <f>IF(AND(($AJ32=0),($AF32=0)),0,$AJ32+$AF32-$CV32)</f>
        <v>0</v>
      </c>
      <c r="DE32" s="257" t="str">
        <f>IF(AND(($DD32&gt;0),($BF32&gt;0)),$DD32*100/($BF32+($AL32*3)),"")</f>
        <v/>
      </c>
      <c r="DF32" s="257" t="str">
        <f>IF(AND(($DD32&gt;0),($AL32&gt;0)),($DD32*100)/((0.33333*$BF32)+($AL32)),"")</f>
        <v/>
      </c>
      <c r="DG32" s="256"/>
      <c r="DH32" s="249">
        <f>$DD32</f>
        <v>0</v>
      </c>
      <c r="DI32" s="257" t="str">
        <f>IF(AND(($DD32&gt;0),($BP32&gt;0)),$DD32*100/($BP32+($AL32*3)),"")</f>
        <v/>
      </c>
      <c r="DJ32" s="257" t="str">
        <f>IF(AND(($DD32&gt;0),($AL32&gt;0)),($DD32*100)/((0.33333*$BP32)+($AL32)),"")</f>
        <v/>
      </c>
      <c r="DK32" s="256"/>
      <c r="DL32" s="258"/>
      <c r="DM32" s="258"/>
      <c r="DN32" s="258"/>
      <c r="DO32" s="258"/>
      <c r="DP32" s="258"/>
      <c r="DQ32" s="258"/>
      <c r="DR32" s="258"/>
      <c r="DS32" s="258"/>
      <c r="DT32" s="258"/>
      <c r="DU32" s="258"/>
      <c r="DV32" s="258"/>
    </row>
    <row r="33" spans="1:126" ht="8.1" customHeight="1" x14ac:dyDescent="0.25">
      <c r="A33" s="217"/>
      <c r="B33" s="79"/>
      <c r="C33" s="218" t="str">
        <f>$AB33</f>
        <v/>
      </c>
      <c r="D33" s="219"/>
      <c r="E33" s="219" t="str">
        <f>$X33</f>
        <v/>
      </c>
      <c r="F33" s="220"/>
      <c r="G33" s="29"/>
      <c r="H33" s="221" t="str">
        <f>$AM33</f>
        <v/>
      </c>
      <c r="I33" s="222"/>
      <c r="J33" s="222"/>
      <c r="K33" s="223"/>
      <c r="L33" s="224"/>
      <c r="M33" s="224"/>
      <c r="N33" s="225"/>
      <c r="O33" s="226"/>
      <c r="P33" s="226"/>
      <c r="Q33" s="227"/>
      <c r="R33" s="228"/>
      <c r="S33" s="229"/>
      <c r="T33" s="230"/>
      <c r="U33" s="154"/>
      <c r="V33" s="126"/>
      <c r="W33" s="126"/>
      <c r="X33" s="164" t="str">
        <f>IF(AND(($W34&gt;0),($X34=0)),"Eingabe ?","")</f>
        <v/>
      </c>
      <c r="Y33" s="126"/>
      <c r="Z33" s="125"/>
      <c r="AA33" s="125"/>
      <c r="AB33" s="164" t="str">
        <f>IF(AND(($AB34=0),OR(($W34&gt;0),($X34&gt;0))),"Eingabe ?","")</f>
        <v/>
      </c>
      <c r="AC33" s="126"/>
      <c r="AD33" s="126"/>
      <c r="AE33" s="126"/>
      <c r="AF33" s="126"/>
      <c r="AG33" s="126"/>
      <c r="AH33" s="125"/>
      <c r="AI33" s="126"/>
      <c r="AJ33" s="126"/>
      <c r="AK33" s="126"/>
      <c r="AL33" s="126"/>
      <c r="AM33" s="164" t="str">
        <f>IF((OR(ISTEXT($G34),($G34=0))),"",IF((SUM($AM34:$AP34)=1),"","Total 100%?"))</f>
        <v/>
      </c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5"/>
      <c r="BA33" s="126"/>
      <c r="BB33" s="125"/>
      <c r="BC33" s="126"/>
      <c r="BD33" s="125"/>
      <c r="BE33" s="125"/>
      <c r="BF33" s="125"/>
      <c r="BG33" s="125"/>
      <c r="BH33" s="200" t="s">
        <v>5</v>
      </c>
      <c r="BI33" s="200" t="s">
        <v>5</v>
      </c>
      <c r="BJ33" s="200" t="s">
        <v>5</v>
      </c>
      <c r="BK33" s="200" t="s">
        <v>5</v>
      </c>
      <c r="BL33" s="200" t="s">
        <v>5</v>
      </c>
      <c r="BM33" s="200" t="s">
        <v>5</v>
      </c>
      <c r="BN33" s="200" t="s">
        <v>5</v>
      </c>
      <c r="BO33" s="200" t="s">
        <v>5</v>
      </c>
      <c r="BP33" s="200"/>
      <c r="BQ33" s="125"/>
      <c r="BR33" s="125"/>
      <c r="BS33" s="125"/>
      <c r="BT33" s="125"/>
      <c r="BU33" s="125"/>
      <c r="BV33" s="125"/>
      <c r="BW33" s="125"/>
      <c r="BX33" s="125"/>
      <c r="BY33" s="125"/>
      <c r="BZ33" s="125"/>
      <c r="CA33" s="125"/>
      <c r="CB33" s="125"/>
      <c r="CC33" s="125"/>
      <c r="CD33" s="125"/>
      <c r="CE33" s="125"/>
      <c r="CF33" s="125"/>
      <c r="CG33" s="125"/>
      <c r="CH33" s="125"/>
      <c r="CI33" s="125"/>
      <c r="CJ33" s="125"/>
      <c r="CK33" s="125"/>
      <c r="CL33" s="125"/>
      <c r="CM33" s="125"/>
      <c r="CN33" s="125"/>
      <c r="CO33" s="125"/>
      <c r="CP33" s="125"/>
      <c r="CQ33" s="125"/>
      <c r="CR33" s="125"/>
      <c r="CS33" s="125"/>
      <c r="CT33" s="125"/>
      <c r="CU33" s="125"/>
      <c r="CV33" s="125"/>
      <c r="CW33" s="125"/>
      <c r="CX33" s="125"/>
      <c r="CY33" s="125"/>
      <c r="CZ33" s="125"/>
      <c r="DA33" s="128"/>
      <c r="DB33" s="125"/>
      <c r="DC33" s="125"/>
      <c r="DD33" s="125"/>
      <c r="DE33" s="125"/>
      <c r="DF33" s="125"/>
      <c r="DG33" s="125"/>
      <c r="DH33" s="125"/>
      <c r="DI33" s="125"/>
      <c r="DJ33" s="125"/>
      <c r="DK33" s="125"/>
    </row>
    <row r="34" spans="1:126" s="259" customFormat="1" ht="17.100000000000001" customHeight="1" x14ac:dyDescent="0.25">
      <c r="A34" s="231"/>
      <c r="B34" s="232"/>
      <c r="C34" s="233" t="s">
        <v>5</v>
      </c>
      <c r="D34" s="234"/>
      <c r="E34" s="234" t="s">
        <v>5</v>
      </c>
      <c r="F34" s="235" t="str">
        <f>$Y34</f>
        <v/>
      </c>
      <c r="G34" s="236" t="s">
        <v>5</v>
      </c>
      <c r="H34" s="237" t="s">
        <v>5</v>
      </c>
      <c r="I34" s="238" t="s">
        <v>5</v>
      </c>
      <c r="J34" s="238" t="s">
        <v>5</v>
      </c>
      <c r="K34" s="238" t="s">
        <v>5</v>
      </c>
      <c r="L34" s="239"/>
      <c r="M34" s="239"/>
      <c r="N34" s="240"/>
      <c r="O34" s="241" t="str">
        <f>IF(($AJ34=0),"",$AJ34)</f>
        <v/>
      </c>
      <c r="P34" s="241" t="str">
        <f>IF(($CX34=0),"",$CX34)</f>
        <v/>
      </c>
      <c r="Q34" s="242" t="str">
        <f>$DA34</f>
        <v/>
      </c>
      <c r="R34" s="243" t="str">
        <f>$DB34</f>
        <v/>
      </c>
      <c r="S34" s="244" t="str">
        <f>IF(($DE34=0),"",$DE34)</f>
        <v/>
      </c>
      <c r="T34" s="245" t="str">
        <f>IF(($DF34=0),"",$DF34)</f>
        <v/>
      </c>
      <c r="U34" s="246"/>
      <c r="V34" s="247"/>
      <c r="W34" s="248">
        <f>IF(ISTEXT($D34),0,$D34)</f>
        <v>0</v>
      </c>
      <c r="X34" s="248">
        <f>IF(ISTEXT($E34),0,$E34)</f>
        <v>0</v>
      </c>
      <c r="Y34" s="249" t="str">
        <f>IF(OR(ISTEXT($D34),$D34=0,),"",($D34-$X34))</f>
        <v/>
      </c>
      <c r="Z34" s="125"/>
      <c r="AA34" s="249">
        <f>IF(ISTEXT($N34),0,$N34)</f>
        <v>0</v>
      </c>
      <c r="AB34" s="250">
        <f>IF(ISTEXT($C34),0,$C34)</f>
        <v>0</v>
      </c>
      <c r="AC34" s="251" t="s">
        <v>167</v>
      </c>
      <c r="AD34" s="251" t="s">
        <v>167</v>
      </c>
      <c r="AE34" s="252">
        <f>IF(($AA34=0),0,PMT(($AD$9),$AB34,PV((($AD$9)-($AC$9))/(1+($AC$9)),$AB34,1)))</f>
        <v>0</v>
      </c>
      <c r="AF34" s="253">
        <f>ROUND(($AE34*$AA34),-1)</f>
        <v>0</v>
      </c>
      <c r="AG34" s="247"/>
      <c r="AH34" s="249">
        <f>$X34</f>
        <v>0</v>
      </c>
      <c r="AI34" s="254">
        <f>IF(($X34=0),0,-PMT(($AD$9),$AB34,1))</f>
        <v>0</v>
      </c>
      <c r="AJ34" s="253">
        <f>ROUND(($AI34*$X34),-1)</f>
        <v>0</v>
      </c>
      <c r="AK34" s="247"/>
      <c r="AL34" s="249">
        <f>IF(ISTEXT($G34),0,$G34)</f>
        <v>0</v>
      </c>
      <c r="AM34" s="255">
        <f>IF(ISTEXT($H34),0,$H34/100)</f>
        <v>0</v>
      </c>
      <c r="AN34" s="255">
        <f>IF(ISTEXT($I34),0,$I34/100)</f>
        <v>0</v>
      </c>
      <c r="AO34" s="255">
        <f>IF(ISTEXT($J34),0,$J34/100)</f>
        <v>0</v>
      </c>
      <c r="AP34" s="255">
        <f>IF(ISTEXT($K34),0,$K34/100)</f>
        <v>0</v>
      </c>
      <c r="AQ34" s="249">
        <f>IF(($AM34&gt;0),$AL34*$AM34*$BH$5,0)</f>
        <v>0</v>
      </c>
      <c r="AR34" s="249">
        <f>IF(($AN34&gt;0),$AL34*$AN34*$BI$5,0)</f>
        <v>0</v>
      </c>
      <c r="AS34" s="249">
        <f>IF(($AO34&gt;0),$AL34*$AO34*$BJ$5,0)</f>
        <v>0</v>
      </c>
      <c r="AT34" s="249">
        <f>IF(($AP34&gt;0),$AL34*$AP34*$BK$5,0)</f>
        <v>0</v>
      </c>
      <c r="AU34" s="253">
        <f>ROUND(SUM($AQ34:$AT34),-1)</f>
        <v>0</v>
      </c>
      <c r="AV34" s="252">
        <f>IF(($AQ34=0),0,PMT(($AD$9),$AB34,PV((($AD$9)-($BH$6))/(1+($BH$6)),$AB34,1)))</f>
        <v>0</v>
      </c>
      <c r="AW34" s="253">
        <f>$AV34*$AQ34</f>
        <v>0</v>
      </c>
      <c r="AX34" s="252">
        <f>IF(($AR34=0),0,PMT(($AD$9),$AB34,PV((($AD$9)-($BI$6))/(1+($BI$6)),$AB34,1)))</f>
        <v>0</v>
      </c>
      <c r="AY34" s="253">
        <f>$AX34*$AR34</f>
        <v>0</v>
      </c>
      <c r="AZ34" s="252">
        <f>IF(($AS34=0),0,PMT(($AD$9),$AB34,PV((($AD$9)-($BJ$6))/(1+($BJ$6)),$AB34,1)))</f>
        <v>0</v>
      </c>
      <c r="BA34" s="253">
        <f>$AZ34*$AS34</f>
        <v>0</v>
      </c>
      <c r="BB34" s="252">
        <f>IF(($AT34=0),0,PMT(($AD$9),$AB34,PV((($AD$9)-($BK$6))/(1+($BK$6)),$AB34,1)))</f>
        <v>0</v>
      </c>
      <c r="BC34" s="253">
        <f>$BB34*$AT34</f>
        <v>0</v>
      </c>
      <c r="BD34" s="253">
        <f>ROUND(SUM($BC34,$BA34,$AY34,$AW34),-1)</f>
        <v>0</v>
      </c>
      <c r="BE34" s="256"/>
      <c r="BF34" s="249">
        <f>IF(ISTEXT($L34),0,$L34)</f>
        <v>0</v>
      </c>
      <c r="BG34" s="256"/>
      <c r="BH34" s="249" t="str">
        <f>IF((SUM($BH$8:$BO$8)=100),IF(AND(($BH$7&gt;0),($BH$8&gt;0)),(ROUND(($BF34*$BH$8/$BH$7),-1)),IF(AND(($BH$8&gt;0),($BH$7=0)),"#WERT",0)),"#WERT")</f>
        <v>#WERT</v>
      </c>
      <c r="BI34" s="249" t="str">
        <f>IF((SUM($BH$8:$BO$8)=100),IF(AND(($BI$7&gt;0),($BI$8&gt;0)),(ROUND(($BF34*$BI$8/$BI$7),-1)),IF(AND(($BI$8&gt;0),($BI$7=0)),"#WERT",0)),"#WERT")</f>
        <v>#WERT</v>
      </c>
      <c r="BJ34" s="249" t="str">
        <f>IF((SUM($BH$8:$BO$8)=100),IF(AND(($BJ$7&gt;0),($BJ$8&gt;0)),(ROUND(($BF34*$BJ$8/$BJ$7),-1)),IF(AND(($BJ$8&gt;0),($BJ$7=0)),"#WERT",0)),"#WERT")</f>
        <v>#WERT</v>
      </c>
      <c r="BK34" s="249" t="str">
        <f>IF((SUM($BH$8:$BO$8)=100),IF(AND(($BK$7&gt;0),($BK$8&gt;0)),(ROUND(($BF34*$BK$8/$BK$7),-1)),IF(AND(($BK$8&gt;0),($BK$7=0)),"#WERT",0)),"#WERT")</f>
        <v>#WERT</v>
      </c>
      <c r="BL34" s="249" t="str">
        <f>IF((SUM($BH$8:$BO$8)=100),IF(AND(($BL$7&gt;0),($BL$8&gt;0)),(ROUND(($BF34*$BL$8/$BL$7),-1)),IF(AND(($BL$8&gt;0),($BL$7=0)),"#WERT",0)),"#WERT")</f>
        <v>#WERT</v>
      </c>
      <c r="BM34" s="249" t="str">
        <f>IF((SUM($BH$8:$BO$8)=100),IF(AND(($BM$7&gt;0),($BM$8&gt;0)),(ROUND(($BF34*$BM$8/$BM$7),-1)),IF(AND(($BM$8&gt;0),($BM$7=0)),"#WERT",0)),"#WERT")</f>
        <v>#WERT</v>
      </c>
      <c r="BN34" s="249" t="str">
        <f>IF((SUM($BH$8:$BO$8)=100),IF(AND(($BN$7&gt;0),($BN$8&gt;0)),(ROUND(($BF34*$BN$8/$BN$7),-1)),IF(AND(($BN$8&gt;0),($BN$7=0)),"#WERT",0)),"#WERT")</f>
        <v>#WERT</v>
      </c>
      <c r="BO34" s="249" t="str">
        <f>IF((SUM($BH$8:$BO$8)=100),IF(AND(($BO$7&gt;0),($BO$8&gt;0)),(ROUND(($BF34*$BO$8/$BO$7),-1)),IF(AND(($BO$8&gt;0),($BO$7=0)),"#WERT",0)),"#WERT")</f>
        <v>#WERT</v>
      </c>
      <c r="BP34" s="249">
        <f>SUM($BH34:$BO34)</f>
        <v>0</v>
      </c>
      <c r="BQ34" s="256"/>
      <c r="BR34" s="249" t="e">
        <f>IF(($BH34=0),0,$BH$5*$BH34)</f>
        <v>#VALUE!</v>
      </c>
      <c r="BS34" s="249" t="e">
        <f>IF(($BI34=0),0,$BI$5*$BI34)</f>
        <v>#VALUE!</v>
      </c>
      <c r="BT34" s="249" t="e">
        <f>IF(($BJ34=0),0,$BJ$5*$BJ34)</f>
        <v>#VALUE!</v>
      </c>
      <c r="BU34" s="249" t="e">
        <f>IF(($BK34=0),0,$BK$5*$BK34)</f>
        <v>#VALUE!</v>
      </c>
      <c r="BV34" s="249" t="e">
        <f>IF(($BL34=0),0,$BL$5*$BL34)</f>
        <v>#VALUE!</v>
      </c>
      <c r="BW34" s="249" t="e">
        <f>IF(($BM34=0),0,$BM$5*$BM34)</f>
        <v>#VALUE!</v>
      </c>
      <c r="BX34" s="249" t="e">
        <f>IF(($BN34=0),0,$BN$5*$BN34)</f>
        <v>#VALUE!</v>
      </c>
      <c r="BY34" s="249" t="e">
        <f>IF(($BO34=0),0,$BO$5*$BO34)</f>
        <v>#VALUE!</v>
      </c>
      <c r="BZ34" s="253">
        <f>IF(($BF34=0),0,ROUND(SUM($BR34:$BY34),-1))</f>
        <v>0</v>
      </c>
      <c r="CA34" s="256"/>
      <c r="CB34" s="252" t="e">
        <f>IF(($BR34=0),0,PMT(($AD$9),$AB34,PV((($AD$9)-($BH$6))/(1+($BH$6)),$AB34,1)))</f>
        <v>#VALUE!</v>
      </c>
      <c r="CC34" s="249" t="e">
        <f>$CB34*$BR34</f>
        <v>#VALUE!</v>
      </c>
      <c r="CD34" s="252" t="e">
        <f>IF(($BS34=0),0,PMT(($AD$9),$AB34,PV((($AD$9)-($BI$6))/(1+($BI$6)),$AB34,1)))</f>
        <v>#VALUE!</v>
      </c>
      <c r="CE34" s="249" t="e">
        <f>$CD34*$BS34</f>
        <v>#VALUE!</v>
      </c>
      <c r="CF34" s="252" t="e">
        <f>IF(($BT34=0),0,PMT(($AD$9),$AB34,PV((($AD$9)-($BJ$6))/(1+($BJ$6)),$AB34,1)))</f>
        <v>#VALUE!</v>
      </c>
      <c r="CG34" s="249" t="e">
        <f>$CF34*$BT34</f>
        <v>#VALUE!</v>
      </c>
      <c r="CH34" s="252" t="e">
        <f>IF(($BU34=0),0,PMT(($AD$9),$AB34,PV((($AD$9)-($BK$6))/(1+($BK$6)),$AB34,1)))</f>
        <v>#VALUE!</v>
      </c>
      <c r="CI34" s="249" t="e">
        <f>$CH34*$BU34</f>
        <v>#VALUE!</v>
      </c>
      <c r="CJ34" s="252" t="e">
        <f>IF(($BV34=0),0,PMT(($AD$9),$AB34,PV((($AD$9)-($BL$6))/(1+($BL$6)),$AB34,1)))</f>
        <v>#VALUE!</v>
      </c>
      <c r="CK34" s="249" t="e">
        <f>$CJ34*$BV34</f>
        <v>#VALUE!</v>
      </c>
      <c r="CL34" s="252" t="e">
        <f>IF(($BW34=0),0,PMT(($AD$9),$AB34,PV((($AD$9)-($BM$6))/(1+($BM$6)),$AB34,1)))</f>
        <v>#VALUE!</v>
      </c>
      <c r="CM34" s="249" t="e">
        <f>$CL34*$BW34</f>
        <v>#VALUE!</v>
      </c>
      <c r="CN34" s="252" t="e">
        <f>IF(($BX34=0),0,PMT(($AD$9),$AB34,PV((($AD$9)-($BN$6))/(1+($BN$6)),$AB34,1)))</f>
        <v>#VALUE!</v>
      </c>
      <c r="CO34" s="249" t="e">
        <f>$CN34*$BX34</f>
        <v>#VALUE!</v>
      </c>
      <c r="CP34" s="252" t="e">
        <f>IF(($BY34=0),0,PMT(($AD$9),$AB34,PV((($AD$9)-($BO$6))/(1+($BO$6)),$AB34,1)))</f>
        <v>#VALUE!</v>
      </c>
      <c r="CQ34" s="249" t="e">
        <f>$CP34*$BY34</f>
        <v>#VALUE!</v>
      </c>
      <c r="CR34" s="253">
        <f>IF(($BF34=0),0,ROUND(SUM($CQ34,$CO34,$CM34,$CK34,$CI34,$CG34,$CE34,$CC34),-1))</f>
        <v>0</v>
      </c>
      <c r="CS34" s="253"/>
      <c r="CT34" s="253">
        <f>IF(ISTEXT($M34),0,$M34)</f>
        <v>0</v>
      </c>
      <c r="CU34" s="162">
        <f>$CU$9</f>
        <v>1.1000000000000001</v>
      </c>
      <c r="CV34" s="253">
        <f>$CT34*$CU34</f>
        <v>0</v>
      </c>
      <c r="CW34" s="256"/>
      <c r="CX34" s="253">
        <f>ROUND((SUM($CT34+$BZ34,$AU34)),-1)</f>
        <v>0</v>
      </c>
      <c r="CY34" s="253">
        <f>ROUND((SUM($CV34+$CR34,$BD34)),-1)</f>
        <v>0</v>
      </c>
      <c r="CZ34" s="256"/>
      <c r="DA34" s="253" t="str">
        <f>IF(($X34=0),"",ROUND(($CX34-$AJ34-$AA34),-1))</f>
        <v/>
      </c>
      <c r="DB34" s="253" t="str">
        <f>IF(($X34=0),"",ROUND(($CY34-$AF34-$AJ34),-1))</f>
        <v/>
      </c>
      <c r="DC34" s="256"/>
      <c r="DD34" s="249">
        <f>IF(AND(($AJ34=0),($AF34=0)),0,$AJ34+$AF34-$CV34)</f>
        <v>0</v>
      </c>
      <c r="DE34" s="257" t="str">
        <f>IF(AND(($DD34&gt;0),($BF34&gt;0)),$DD34*100/($BF34+($AL34*3)),"")</f>
        <v/>
      </c>
      <c r="DF34" s="257" t="str">
        <f>IF(AND(($DD34&gt;0),($AL34&gt;0)),($DD34*100)/((0.33333*$BF34)+($AL34)),"")</f>
        <v/>
      </c>
      <c r="DG34" s="256"/>
      <c r="DH34" s="249">
        <f>$DD34</f>
        <v>0</v>
      </c>
      <c r="DI34" s="257" t="str">
        <f>IF(AND(($DD34&gt;0),($BP34&gt;0)),$DD34*100/($BP34+($AL34*3)),"")</f>
        <v/>
      </c>
      <c r="DJ34" s="257" t="str">
        <f>IF(AND(($DD34&gt;0),($AL34&gt;0)),($DD34*100)/((0.33333*$BP34)+($AL34)),"")</f>
        <v/>
      </c>
      <c r="DK34" s="256"/>
      <c r="DL34" s="258"/>
      <c r="DM34" s="258"/>
      <c r="DN34" s="258"/>
      <c r="DO34" s="258"/>
      <c r="DP34" s="258"/>
      <c r="DQ34" s="258"/>
      <c r="DR34" s="258"/>
      <c r="DS34" s="258"/>
      <c r="DT34" s="258"/>
      <c r="DU34" s="258"/>
      <c r="DV34" s="258"/>
    </row>
    <row r="35" spans="1:126" ht="8.1" customHeight="1" x14ac:dyDescent="0.25">
      <c r="A35" s="217"/>
      <c r="B35" s="79"/>
      <c r="C35" s="218" t="str">
        <f>$AB35</f>
        <v/>
      </c>
      <c r="D35" s="219"/>
      <c r="E35" s="219" t="str">
        <f>$X35</f>
        <v/>
      </c>
      <c r="F35" s="220"/>
      <c r="G35" s="29"/>
      <c r="H35" s="221" t="str">
        <f>$AM35</f>
        <v/>
      </c>
      <c r="I35" s="222"/>
      <c r="J35" s="222"/>
      <c r="K35" s="223"/>
      <c r="L35" s="224"/>
      <c r="M35" s="224"/>
      <c r="N35" s="225"/>
      <c r="O35" s="226"/>
      <c r="P35" s="226"/>
      <c r="Q35" s="227"/>
      <c r="R35" s="228"/>
      <c r="S35" s="229"/>
      <c r="T35" s="230"/>
      <c r="U35" s="154"/>
      <c r="V35" s="126"/>
      <c r="W35" s="126"/>
      <c r="X35" s="164" t="str">
        <f>IF(AND(($W36&gt;0),($X36=0)),"Eingabe ?","")</f>
        <v/>
      </c>
      <c r="Y35" s="126"/>
      <c r="Z35" s="125"/>
      <c r="AA35" s="125"/>
      <c r="AB35" s="164" t="str">
        <f>IF(AND(($AB36=0),OR(($W36&gt;0),($X36&gt;0))),"Eingabe ?","")</f>
        <v/>
      </c>
      <c r="AC35" s="126"/>
      <c r="AD35" s="126"/>
      <c r="AE35" s="126"/>
      <c r="AF35" s="126"/>
      <c r="AG35" s="126"/>
      <c r="AH35" s="125"/>
      <c r="AI35" s="126"/>
      <c r="AJ35" s="126"/>
      <c r="AK35" s="126"/>
      <c r="AL35" s="126"/>
      <c r="AM35" s="164" t="str">
        <f>IF((OR(ISTEXT($G36),($G36=0))),"",IF((SUM($AM36:$AP36)=1),"","Total 100%?"))</f>
        <v/>
      </c>
      <c r="AN35" s="126"/>
      <c r="AO35" s="126"/>
      <c r="AP35" s="126"/>
      <c r="AQ35" s="126"/>
      <c r="AR35" s="126"/>
      <c r="AS35" s="126"/>
      <c r="AT35" s="126"/>
      <c r="AU35" s="126"/>
      <c r="AV35" s="126"/>
      <c r="AW35" s="126"/>
      <c r="AX35" s="126"/>
      <c r="AY35" s="126"/>
      <c r="AZ35" s="125"/>
      <c r="BA35" s="126"/>
      <c r="BB35" s="125"/>
      <c r="BC35" s="126"/>
      <c r="BD35" s="125"/>
      <c r="BE35" s="125"/>
      <c r="BF35" s="125"/>
      <c r="BG35" s="125"/>
      <c r="BH35" s="200" t="s">
        <v>5</v>
      </c>
      <c r="BI35" s="200" t="s">
        <v>5</v>
      </c>
      <c r="BJ35" s="200" t="s">
        <v>5</v>
      </c>
      <c r="BK35" s="200" t="s">
        <v>5</v>
      </c>
      <c r="BL35" s="200" t="s">
        <v>5</v>
      </c>
      <c r="BM35" s="200" t="s">
        <v>5</v>
      </c>
      <c r="BN35" s="200" t="s">
        <v>5</v>
      </c>
      <c r="BO35" s="200" t="s">
        <v>5</v>
      </c>
      <c r="BP35" s="200"/>
      <c r="BQ35" s="125"/>
      <c r="BR35" s="125"/>
      <c r="BS35" s="125"/>
      <c r="BT35" s="125"/>
      <c r="BU35" s="125"/>
      <c r="BV35" s="125"/>
      <c r="BW35" s="125"/>
      <c r="BX35" s="125"/>
      <c r="BY35" s="125"/>
      <c r="BZ35" s="125"/>
      <c r="CA35" s="125"/>
      <c r="CB35" s="125"/>
      <c r="CC35" s="125"/>
      <c r="CD35" s="125"/>
      <c r="CE35" s="125"/>
      <c r="CF35" s="125"/>
      <c r="CG35" s="125"/>
      <c r="CH35" s="125"/>
      <c r="CI35" s="125"/>
      <c r="CJ35" s="125"/>
      <c r="CK35" s="125"/>
      <c r="CL35" s="125"/>
      <c r="CM35" s="125"/>
      <c r="CN35" s="125"/>
      <c r="CO35" s="125"/>
      <c r="CP35" s="125"/>
      <c r="CQ35" s="125"/>
      <c r="CR35" s="125"/>
      <c r="CS35" s="125"/>
      <c r="CT35" s="125"/>
      <c r="CU35" s="125"/>
      <c r="CV35" s="125"/>
      <c r="CW35" s="125"/>
      <c r="CX35" s="125"/>
      <c r="CY35" s="125"/>
      <c r="CZ35" s="125"/>
      <c r="DA35" s="128"/>
      <c r="DB35" s="125"/>
      <c r="DC35" s="125"/>
      <c r="DD35" s="125"/>
      <c r="DE35" s="125"/>
      <c r="DF35" s="125"/>
      <c r="DG35" s="125"/>
      <c r="DH35" s="125"/>
      <c r="DI35" s="125"/>
      <c r="DJ35" s="125"/>
      <c r="DK35" s="125"/>
    </row>
    <row r="36" spans="1:126" s="259" customFormat="1" ht="17.100000000000001" customHeight="1" x14ac:dyDescent="0.25">
      <c r="A36" s="231"/>
      <c r="B36" s="232"/>
      <c r="C36" s="233" t="s">
        <v>5</v>
      </c>
      <c r="D36" s="234"/>
      <c r="E36" s="234" t="s">
        <v>5</v>
      </c>
      <c r="F36" s="235" t="str">
        <f>$Y36</f>
        <v/>
      </c>
      <c r="G36" s="236" t="s">
        <v>5</v>
      </c>
      <c r="H36" s="237" t="s">
        <v>5</v>
      </c>
      <c r="I36" s="238" t="s">
        <v>5</v>
      </c>
      <c r="J36" s="238" t="s">
        <v>5</v>
      </c>
      <c r="K36" s="238" t="s">
        <v>5</v>
      </c>
      <c r="L36" s="239"/>
      <c r="M36" s="239"/>
      <c r="N36" s="240"/>
      <c r="O36" s="241" t="str">
        <f>IF(($AJ36=0),"",$AJ36)</f>
        <v/>
      </c>
      <c r="P36" s="241" t="str">
        <f>IF(($CX36=0),"",$CX36)</f>
        <v/>
      </c>
      <c r="Q36" s="242" t="str">
        <f>$DA36</f>
        <v/>
      </c>
      <c r="R36" s="243" t="str">
        <f>$DB36</f>
        <v/>
      </c>
      <c r="S36" s="244" t="str">
        <f>IF(($DE36=0),"",$DE36)</f>
        <v/>
      </c>
      <c r="T36" s="245" t="str">
        <f>IF(($DF36=0),"",$DF36)</f>
        <v/>
      </c>
      <c r="U36" s="246"/>
      <c r="V36" s="247"/>
      <c r="W36" s="248">
        <f>IF(ISTEXT($D36),0,$D36)</f>
        <v>0</v>
      </c>
      <c r="X36" s="248">
        <f>IF(ISTEXT($E36),0,$E36)</f>
        <v>0</v>
      </c>
      <c r="Y36" s="249" t="str">
        <f>IF(OR(ISTEXT($D36),$D36=0,),"",($D36-$X36))</f>
        <v/>
      </c>
      <c r="Z36" s="125"/>
      <c r="AA36" s="249">
        <f>IF(ISTEXT($N36),0,$N36)</f>
        <v>0</v>
      </c>
      <c r="AB36" s="250">
        <f>IF(ISTEXT($C36),0,$C36)</f>
        <v>0</v>
      </c>
      <c r="AC36" s="251" t="s">
        <v>167</v>
      </c>
      <c r="AD36" s="251" t="s">
        <v>167</v>
      </c>
      <c r="AE36" s="252">
        <f>IF(($AA36=0),0,PMT(($AD$9),$AB36,PV((($AD$9)-($AC$9))/(1+($AC$9)),$AB36,1)))</f>
        <v>0</v>
      </c>
      <c r="AF36" s="253">
        <f>ROUND(($AE36*$AA36),-1)</f>
        <v>0</v>
      </c>
      <c r="AG36" s="247"/>
      <c r="AH36" s="249">
        <f>$X36</f>
        <v>0</v>
      </c>
      <c r="AI36" s="254">
        <f>IF(($X36=0),0,-PMT(($AD$9),$AB36,1))</f>
        <v>0</v>
      </c>
      <c r="AJ36" s="253">
        <f>ROUND(($AI36*$X36),-1)</f>
        <v>0</v>
      </c>
      <c r="AK36" s="247"/>
      <c r="AL36" s="249">
        <f>IF(ISTEXT($G36),0,$G36)</f>
        <v>0</v>
      </c>
      <c r="AM36" s="255">
        <f>IF(ISTEXT($H36),0,$H36/100)</f>
        <v>0</v>
      </c>
      <c r="AN36" s="255">
        <f>IF(ISTEXT($I36),0,$I36/100)</f>
        <v>0</v>
      </c>
      <c r="AO36" s="255">
        <f>IF(ISTEXT($J36),0,$J36/100)</f>
        <v>0</v>
      </c>
      <c r="AP36" s="255">
        <f>IF(ISTEXT($K36),0,$K36/100)</f>
        <v>0</v>
      </c>
      <c r="AQ36" s="249">
        <f>IF(($AM36&gt;0),$AL36*$AM36*$BH$5,0)</f>
        <v>0</v>
      </c>
      <c r="AR36" s="249">
        <f>IF(($AN36&gt;0),$AL36*$AN36*$BI$5,0)</f>
        <v>0</v>
      </c>
      <c r="AS36" s="249">
        <f>IF(($AO36&gt;0),$AL36*$AO36*$BJ$5,0)</f>
        <v>0</v>
      </c>
      <c r="AT36" s="249">
        <f>IF(($AP36&gt;0),$AL36*$AP36*$BK$5,0)</f>
        <v>0</v>
      </c>
      <c r="AU36" s="253">
        <f>ROUND(SUM($AQ36:$AT36),-1)</f>
        <v>0</v>
      </c>
      <c r="AV36" s="252">
        <f>IF(($AQ36=0),0,PMT(($AD$9),$AB36,PV((($AD$9)-($BH$6))/(1+($BH$6)),$AB36,1)))</f>
        <v>0</v>
      </c>
      <c r="AW36" s="253">
        <f>$AV36*$AQ36</f>
        <v>0</v>
      </c>
      <c r="AX36" s="252">
        <f>IF(($AR36=0),0,PMT(($AD$9),$AB36,PV((($AD$9)-($BI$6))/(1+($BI$6)),$AB36,1)))</f>
        <v>0</v>
      </c>
      <c r="AY36" s="253">
        <f>$AX36*$AR36</f>
        <v>0</v>
      </c>
      <c r="AZ36" s="252">
        <f>IF(($AS36=0),0,PMT(($AD$9),$AB36,PV((($AD$9)-($BJ$6))/(1+($BJ$6)),$AB36,1)))</f>
        <v>0</v>
      </c>
      <c r="BA36" s="253">
        <f>$AZ36*$AS36</f>
        <v>0</v>
      </c>
      <c r="BB36" s="252">
        <f>IF(($AT36=0),0,PMT(($AD$9),$AB36,PV((($AD$9)-($BK$6))/(1+($BK$6)),$AB36,1)))</f>
        <v>0</v>
      </c>
      <c r="BC36" s="253">
        <f>$BB36*$AT36</f>
        <v>0</v>
      </c>
      <c r="BD36" s="253">
        <f>ROUND(SUM($BC36,$BA36,$AY36,$AW36),-1)</f>
        <v>0</v>
      </c>
      <c r="BE36" s="256"/>
      <c r="BF36" s="249">
        <f>IF(ISTEXT($L36),0,$L36)</f>
        <v>0</v>
      </c>
      <c r="BG36" s="256"/>
      <c r="BH36" s="249" t="str">
        <f>IF((SUM($BH$8:$BO$8)=100),IF(AND(($BH$7&gt;0),($BH$8&gt;0)),(ROUND(($BF36*$BH$8/$BH$7),-1)),IF(AND(($BH$8&gt;0),($BH$7=0)),"#WERT",0)),"#WERT")</f>
        <v>#WERT</v>
      </c>
      <c r="BI36" s="249" t="str">
        <f>IF((SUM($BH$8:$BO$8)=100),IF(AND(($BI$7&gt;0),($BI$8&gt;0)),(ROUND(($BF36*$BI$8/$BI$7),-1)),IF(AND(($BI$8&gt;0),($BI$7=0)),"#WERT",0)),"#WERT")</f>
        <v>#WERT</v>
      </c>
      <c r="BJ36" s="249" t="str">
        <f>IF((SUM($BH$8:$BO$8)=100),IF(AND(($BJ$7&gt;0),($BJ$8&gt;0)),(ROUND(($BF36*$BJ$8/$BJ$7),-1)),IF(AND(($BJ$8&gt;0),($BJ$7=0)),"#WERT",0)),"#WERT")</f>
        <v>#WERT</v>
      </c>
      <c r="BK36" s="249" t="str">
        <f>IF((SUM($BH$8:$BO$8)=100),IF(AND(($BK$7&gt;0),($BK$8&gt;0)),(ROUND(($BF36*$BK$8/$BK$7),-1)),IF(AND(($BK$8&gt;0),($BK$7=0)),"#WERT",0)),"#WERT")</f>
        <v>#WERT</v>
      </c>
      <c r="BL36" s="249" t="str">
        <f>IF((SUM($BH$8:$BO$8)=100),IF(AND(($BL$7&gt;0),($BL$8&gt;0)),(ROUND(($BF36*$BL$8/$BL$7),-1)),IF(AND(($BL$8&gt;0),($BL$7=0)),"#WERT",0)),"#WERT")</f>
        <v>#WERT</v>
      </c>
      <c r="BM36" s="249" t="str">
        <f>IF((SUM($BH$8:$BO$8)=100),IF(AND(($BM$7&gt;0),($BM$8&gt;0)),(ROUND(($BF36*$BM$8/$BM$7),-1)),IF(AND(($BM$8&gt;0),($BM$7=0)),"#WERT",0)),"#WERT")</f>
        <v>#WERT</v>
      </c>
      <c r="BN36" s="249" t="str">
        <f>IF((SUM($BH$8:$BO$8)=100),IF(AND(($BN$7&gt;0),($BN$8&gt;0)),(ROUND(($BF36*$BN$8/$BN$7),-1)),IF(AND(($BN$8&gt;0),($BN$7=0)),"#WERT",0)),"#WERT")</f>
        <v>#WERT</v>
      </c>
      <c r="BO36" s="249" t="str">
        <f>IF((SUM($BH$8:$BO$8)=100),IF(AND(($BO$7&gt;0),($BO$8&gt;0)),(ROUND(($BF36*$BO$8/$BO$7),-1)),IF(AND(($BO$8&gt;0),($BO$7=0)),"#WERT",0)),"#WERT")</f>
        <v>#WERT</v>
      </c>
      <c r="BP36" s="249">
        <f>SUM($BH36:$BO36)</f>
        <v>0</v>
      </c>
      <c r="BQ36" s="256"/>
      <c r="BR36" s="249" t="e">
        <f>IF(($BH36=0),0,$BH$5*$BH36)</f>
        <v>#VALUE!</v>
      </c>
      <c r="BS36" s="249" t="e">
        <f>IF(($BI36=0),0,$BI$5*$BI36)</f>
        <v>#VALUE!</v>
      </c>
      <c r="BT36" s="249" t="e">
        <f>IF(($BJ36=0),0,$BJ$5*$BJ36)</f>
        <v>#VALUE!</v>
      </c>
      <c r="BU36" s="249" t="e">
        <f>IF(($BK36=0),0,$BK$5*$BK36)</f>
        <v>#VALUE!</v>
      </c>
      <c r="BV36" s="249" t="e">
        <f>IF(($BL36=0),0,$BL$5*$BL36)</f>
        <v>#VALUE!</v>
      </c>
      <c r="BW36" s="249" t="e">
        <f>IF(($BM36=0),0,$BM$5*$BM36)</f>
        <v>#VALUE!</v>
      </c>
      <c r="BX36" s="249" t="e">
        <f>IF(($BN36=0),0,$BN$5*$BN36)</f>
        <v>#VALUE!</v>
      </c>
      <c r="BY36" s="249" t="e">
        <f>IF(($BO36=0),0,$BO$5*$BO36)</f>
        <v>#VALUE!</v>
      </c>
      <c r="BZ36" s="253">
        <f>IF(($BF36=0),0,ROUND(SUM($BR36:$BY36),-1))</f>
        <v>0</v>
      </c>
      <c r="CA36" s="256"/>
      <c r="CB36" s="252" t="e">
        <f>IF(($BR36=0),0,PMT(($AD$9),$AB36,PV((($AD$9)-($BH$6))/(1+($BH$6)),$AB36,1)))</f>
        <v>#VALUE!</v>
      </c>
      <c r="CC36" s="249" t="e">
        <f>$CB36*$BR36</f>
        <v>#VALUE!</v>
      </c>
      <c r="CD36" s="252" t="e">
        <f>IF(($BS36=0),0,PMT(($AD$9),$AB36,PV((($AD$9)-($BI$6))/(1+($BI$6)),$AB36,1)))</f>
        <v>#VALUE!</v>
      </c>
      <c r="CE36" s="249" t="e">
        <f>$CD36*$BS36</f>
        <v>#VALUE!</v>
      </c>
      <c r="CF36" s="252" t="e">
        <f>IF(($BT36=0),0,PMT(($AD$9),$AB36,PV((($AD$9)-($BJ$6))/(1+($BJ$6)),$AB36,1)))</f>
        <v>#VALUE!</v>
      </c>
      <c r="CG36" s="249" t="e">
        <f>$CF36*$BT36</f>
        <v>#VALUE!</v>
      </c>
      <c r="CH36" s="252" t="e">
        <f>IF(($BU36=0),0,PMT(($AD$9),$AB36,PV((($AD$9)-($BK$6))/(1+($BK$6)),$AB36,1)))</f>
        <v>#VALUE!</v>
      </c>
      <c r="CI36" s="249" t="e">
        <f>$CH36*$BU36</f>
        <v>#VALUE!</v>
      </c>
      <c r="CJ36" s="252" t="e">
        <f>IF(($BV36=0),0,PMT(($AD$9),$AB36,PV((($AD$9)-($BL$6))/(1+($BL$6)),$AB36,1)))</f>
        <v>#VALUE!</v>
      </c>
      <c r="CK36" s="249" t="e">
        <f>$CJ36*$BV36</f>
        <v>#VALUE!</v>
      </c>
      <c r="CL36" s="252" t="e">
        <f>IF(($BW36=0),0,PMT(($AD$9),$AB36,PV((($AD$9)-($BM$6))/(1+($BM$6)),$AB36,1)))</f>
        <v>#VALUE!</v>
      </c>
      <c r="CM36" s="249" t="e">
        <f>$CL36*$BW36</f>
        <v>#VALUE!</v>
      </c>
      <c r="CN36" s="252" t="e">
        <f>IF(($BX36=0),0,PMT(($AD$9),$AB36,PV((($AD$9)-($BN$6))/(1+($BN$6)),$AB36,1)))</f>
        <v>#VALUE!</v>
      </c>
      <c r="CO36" s="249" t="e">
        <f>$CN36*$BX36</f>
        <v>#VALUE!</v>
      </c>
      <c r="CP36" s="252" t="e">
        <f>IF(($BY36=0),0,PMT(($AD$9),$AB36,PV((($AD$9)-($BO$6))/(1+($BO$6)),$AB36,1)))</f>
        <v>#VALUE!</v>
      </c>
      <c r="CQ36" s="249" t="e">
        <f>$CP36*$BY36</f>
        <v>#VALUE!</v>
      </c>
      <c r="CR36" s="253">
        <f>IF(($BF36=0),0,ROUND(SUM($CQ36,$CO36,$CM36,$CK36,$CI36,$CG36,$CE36,$CC36),-1))</f>
        <v>0</v>
      </c>
      <c r="CS36" s="253"/>
      <c r="CT36" s="253">
        <f>IF(ISTEXT($M36),0,$M36)</f>
        <v>0</v>
      </c>
      <c r="CU36" s="162">
        <f>$CU$9</f>
        <v>1.1000000000000001</v>
      </c>
      <c r="CV36" s="253">
        <f>$CT36*$CU36</f>
        <v>0</v>
      </c>
      <c r="CW36" s="256"/>
      <c r="CX36" s="253">
        <f>ROUND((SUM($CT36+$BZ36,$AU36)),-1)</f>
        <v>0</v>
      </c>
      <c r="CY36" s="253">
        <f>ROUND((SUM($CV36+$CR36,$BD36)),-1)</f>
        <v>0</v>
      </c>
      <c r="CZ36" s="256"/>
      <c r="DA36" s="253" t="str">
        <f>IF(($X36=0),"",ROUND(($CX36-$AJ36-$AA36),-1))</f>
        <v/>
      </c>
      <c r="DB36" s="253" t="str">
        <f>IF(($X36=0),"",ROUND(($CY36-$AF36-$AJ36),-1))</f>
        <v/>
      </c>
      <c r="DC36" s="256"/>
      <c r="DD36" s="249">
        <f>IF(AND(($AJ36=0),($AF36=0)),0,$AJ36+$AF36-$CV36)</f>
        <v>0</v>
      </c>
      <c r="DE36" s="257" t="str">
        <f>IF(AND(($DD36&gt;0),($BF36&gt;0)),$DD36*100/($BF36+($AL36*3)),"")</f>
        <v/>
      </c>
      <c r="DF36" s="257" t="str">
        <f>IF(AND(($DD36&gt;0),($AL36&gt;0)),($DD36*100)/((0.33333*$BF36)+($AL36)),"")</f>
        <v/>
      </c>
      <c r="DG36" s="256"/>
      <c r="DH36" s="249">
        <f>$DD36</f>
        <v>0</v>
      </c>
      <c r="DI36" s="257" t="str">
        <f>IF(AND(($DD36&gt;0),($BP36&gt;0)),$DD36*100/($BP36+($AL36*3)),"")</f>
        <v/>
      </c>
      <c r="DJ36" s="257" t="str">
        <f>IF(AND(($DD36&gt;0),($AL36&gt;0)),($DD36*100)/((0.33333*$BP36)+($AL36)),"")</f>
        <v/>
      </c>
      <c r="DK36" s="256"/>
      <c r="DL36" s="258"/>
      <c r="DM36" s="258"/>
      <c r="DN36" s="258"/>
      <c r="DO36" s="258"/>
      <c r="DP36" s="258"/>
      <c r="DQ36" s="258"/>
      <c r="DR36" s="258"/>
      <c r="DS36" s="258"/>
      <c r="DT36" s="258"/>
      <c r="DU36" s="258"/>
      <c r="DV36" s="258"/>
    </row>
    <row r="37" spans="1:126" ht="8.1" customHeight="1" x14ac:dyDescent="0.25">
      <c r="A37" s="217"/>
      <c r="B37" s="79"/>
      <c r="C37" s="218" t="str">
        <f>$AB37</f>
        <v/>
      </c>
      <c r="D37" s="219"/>
      <c r="E37" s="219" t="str">
        <f>$X37</f>
        <v/>
      </c>
      <c r="F37" s="220"/>
      <c r="G37" s="29"/>
      <c r="H37" s="221" t="str">
        <f>$AM37</f>
        <v/>
      </c>
      <c r="I37" s="222"/>
      <c r="J37" s="222"/>
      <c r="K37" s="223"/>
      <c r="L37" s="224"/>
      <c r="M37" s="224"/>
      <c r="N37" s="225"/>
      <c r="O37" s="226"/>
      <c r="P37" s="226"/>
      <c r="Q37" s="227"/>
      <c r="R37" s="228"/>
      <c r="S37" s="229"/>
      <c r="T37" s="230"/>
      <c r="U37" s="154"/>
      <c r="V37" s="126"/>
      <c r="W37" s="126"/>
      <c r="X37" s="164" t="str">
        <f>IF(AND(($W38&gt;0),($X38=0)),"Eingabe ?","")</f>
        <v/>
      </c>
      <c r="Y37" s="126"/>
      <c r="Z37" s="125"/>
      <c r="AA37" s="125"/>
      <c r="AB37" s="164" t="str">
        <f>IF(AND(($AB38=0),OR(($W38&gt;0),($X38&gt;0))),"Eingabe ?","")</f>
        <v/>
      </c>
      <c r="AC37" s="126"/>
      <c r="AD37" s="126"/>
      <c r="AE37" s="126"/>
      <c r="AF37" s="126"/>
      <c r="AG37" s="126"/>
      <c r="AH37" s="125"/>
      <c r="AI37" s="126"/>
      <c r="AJ37" s="126"/>
      <c r="AK37" s="126"/>
      <c r="AL37" s="126"/>
      <c r="AM37" s="164" t="str">
        <f>IF((OR(ISTEXT($G38),($G38=0))),"",IF((SUM($AM38:$AP38)=1),"","Total 100%?"))</f>
        <v/>
      </c>
      <c r="AN37" s="126"/>
      <c r="AO37" s="126"/>
      <c r="AP37" s="126"/>
      <c r="AQ37" s="126"/>
      <c r="AR37" s="126"/>
      <c r="AS37" s="126"/>
      <c r="AT37" s="126"/>
      <c r="AU37" s="126"/>
      <c r="AV37" s="126"/>
      <c r="AW37" s="126"/>
      <c r="AX37" s="126"/>
      <c r="AY37" s="126"/>
      <c r="AZ37" s="125"/>
      <c r="BA37" s="126"/>
      <c r="BB37" s="125"/>
      <c r="BC37" s="126"/>
      <c r="BD37" s="125"/>
      <c r="BE37" s="125"/>
      <c r="BF37" s="125"/>
      <c r="BG37" s="125"/>
      <c r="BH37" s="200" t="s">
        <v>5</v>
      </c>
      <c r="BI37" s="200" t="s">
        <v>5</v>
      </c>
      <c r="BJ37" s="200" t="s">
        <v>5</v>
      </c>
      <c r="BK37" s="200" t="s">
        <v>5</v>
      </c>
      <c r="BL37" s="200" t="s">
        <v>5</v>
      </c>
      <c r="BM37" s="200" t="s">
        <v>5</v>
      </c>
      <c r="BN37" s="200" t="s">
        <v>5</v>
      </c>
      <c r="BO37" s="200" t="s">
        <v>5</v>
      </c>
      <c r="BP37" s="200"/>
      <c r="BQ37" s="125"/>
      <c r="BR37" s="125"/>
      <c r="BS37" s="125"/>
      <c r="BT37" s="125"/>
      <c r="BU37" s="125"/>
      <c r="BV37" s="125"/>
      <c r="BW37" s="125"/>
      <c r="BX37" s="125"/>
      <c r="BY37" s="125"/>
      <c r="BZ37" s="125"/>
      <c r="CA37" s="125"/>
      <c r="CB37" s="125"/>
      <c r="CC37" s="125"/>
      <c r="CD37" s="125"/>
      <c r="CE37" s="125"/>
      <c r="CF37" s="125"/>
      <c r="CG37" s="125"/>
      <c r="CH37" s="125"/>
      <c r="CI37" s="125"/>
      <c r="CJ37" s="125"/>
      <c r="CK37" s="125"/>
      <c r="CL37" s="125"/>
      <c r="CM37" s="125"/>
      <c r="CN37" s="125"/>
      <c r="CO37" s="125"/>
      <c r="CP37" s="125"/>
      <c r="CQ37" s="125"/>
      <c r="CR37" s="125"/>
      <c r="CS37" s="125"/>
      <c r="CT37" s="125"/>
      <c r="CU37" s="125"/>
      <c r="CV37" s="125"/>
      <c r="CW37" s="125"/>
      <c r="CX37" s="125"/>
      <c r="CY37" s="125"/>
      <c r="CZ37" s="125"/>
      <c r="DA37" s="128"/>
      <c r="DB37" s="125"/>
      <c r="DC37" s="125"/>
      <c r="DD37" s="125"/>
      <c r="DE37" s="125"/>
      <c r="DF37" s="125"/>
      <c r="DG37" s="125"/>
      <c r="DH37" s="125"/>
      <c r="DI37" s="125"/>
      <c r="DJ37" s="125"/>
      <c r="DK37" s="125"/>
    </row>
    <row r="38" spans="1:126" s="259" customFormat="1" ht="17.100000000000001" customHeight="1" x14ac:dyDescent="0.25">
      <c r="A38" s="231"/>
      <c r="B38" s="232"/>
      <c r="C38" s="233" t="s">
        <v>5</v>
      </c>
      <c r="D38" s="234"/>
      <c r="E38" s="234" t="s">
        <v>5</v>
      </c>
      <c r="F38" s="235" t="str">
        <f>$Y38</f>
        <v/>
      </c>
      <c r="G38" s="236" t="s">
        <v>5</v>
      </c>
      <c r="H38" s="237" t="s">
        <v>5</v>
      </c>
      <c r="I38" s="238" t="s">
        <v>5</v>
      </c>
      <c r="J38" s="238" t="s">
        <v>5</v>
      </c>
      <c r="K38" s="238" t="s">
        <v>5</v>
      </c>
      <c r="L38" s="239"/>
      <c r="M38" s="239"/>
      <c r="N38" s="240"/>
      <c r="O38" s="241" t="str">
        <f>IF(($AJ38=0),"",$AJ38)</f>
        <v/>
      </c>
      <c r="P38" s="241" t="str">
        <f>IF(($CX38=0),"",$CX38)</f>
        <v/>
      </c>
      <c r="Q38" s="242" t="str">
        <f>$DA38</f>
        <v/>
      </c>
      <c r="R38" s="243" t="str">
        <f>$DB38</f>
        <v/>
      </c>
      <c r="S38" s="244" t="str">
        <f>IF(($DE38=0),"",$DE38)</f>
        <v/>
      </c>
      <c r="T38" s="245" t="str">
        <f>IF(($DF38=0),"",$DF38)</f>
        <v/>
      </c>
      <c r="U38" s="246"/>
      <c r="V38" s="247"/>
      <c r="W38" s="248">
        <f>IF(ISTEXT($D38),0,$D38)</f>
        <v>0</v>
      </c>
      <c r="X38" s="248">
        <f>IF(ISTEXT($E38),0,$E38)</f>
        <v>0</v>
      </c>
      <c r="Y38" s="249" t="str">
        <f>IF(OR(ISTEXT($D38),$D38=0,),"",($D38-$X38))</f>
        <v/>
      </c>
      <c r="Z38" s="125"/>
      <c r="AA38" s="249">
        <f>IF(ISTEXT($N38),0,$N38)</f>
        <v>0</v>
      </c>
      <c r="AB38" s="250">
        <f>IF(ISTEXT($C38),0,$C38)</f>
        <v>0</v>
      </c>
      <c r="AC38" s="251" t="s">
        <v>167</v>
      </c>
      <c r="AD38" s="251" t="s">
        <v>167</v>
      </c>
      <c r="AE38" s="252">
        <f>IF(($AA38=0),0,PMT(($AD$9),$AB38,PV((($AD$9)-($AC$9))/(1+($AC$9)),$AB38,1)))</f>
        <v>0</v>
      </c>
      <c r="AF38" s="253">
        <f>ROUND(($AE38*$AA38),-1)</f>
        <v>0</v>
      </c>
      <c r="AG38" s="247"/>
      <c r="AH38" s="249">
        <f>$X38</f>
        <v>0</v>
      </c>
      <c r="AI38" s="254">
        <f>IF(($X38=0),0,-PMT(($AD$9),$AB38,1))</f>
        <v>0</v>
      </c>
      <c r="AJ38" s="253">
        <f>ROUND(($AI38*$X38),-1)</f>
        <v>0</v>
      </c>
      <c r="AK38" s="247"/>
      <c r="AL38" s="249">
        <f>IF(ISTEXT($G38),0,$G38)</f>
        <v>0</v>
      </c>
      <c r="AM38" s="255">
        <f>IF(ISTEXT($H38),0,$H38/100)</f>
        <v>0</v>
      </c>
      <c r="AN38" s="255">
        <f>IF(ISTEXT($I38),0,$I38/100)</f>
        <v>0</v>
      </c>
      <c r="AO38" s="255">
        <f>IF(ISTEXT($J38),0,$J38/100)</f>
        <v>0</v>
      </c>
      <c r="AP38" s="255">
        <f>IF(ISTEXT($K38),0,$K38/100)</f>
        <v>0</v>
      </c>
      <c r="AQ38" s="249">
        <f>IF(($AM38&gt;0),$AL38*$AM38*$BH$5,0)</f>
        <v>0</v>
      </c>
      <c r="AR38" s="249">
        <f>IF(($AN38&gt;0),$AL38*$AN38*$BI$5,0)</f>
        <v>0</v>
      </c>
      <c r="AS38" s="249">
        <f>IF(($AO38&gt;0),$AL38*$AO38*$BJ$5,0)</f>
        <v>0</v>
      </c>
      <c r="AT38" s="249">
        <f>IF(($AP38&gt;0),$AL38*$AP38*$BK$5,0)</f>
        <v>0</v>
      </c>
      <c r="AU38" s="253">
        <f>ROUND(SUM($AQ38:$AT38),-1)</f>
        <v>0</v>
      </c>
      <c r="AV38" s="252">
        <f>IF(($AQ38=0),0,PMT(($AD$9),$AB38,PV((($AD$9)-($BH$6))/(1+($BH$6)),$AB38,1)))</f>
        <v>0</v>
      </c>
      <c r="AW38" s="253">
        <f>$AV38*$AQ38</f>
        <v>0</v>
      </c>
      <c r="AX38" s="252">
        <f>IF(($AR38=0),0,PMT(($AD$9),$AB38,PV((($AD$9)-($BI$6))/(1+($BI$6)),$AB38,1)))</f>
        <v>0</v>
      </c>
      <c r="AY38" s="253">
        <f>$AX38*$AR38</f>
        <v>0</v>
      </c>
      <c r="AZ38" s="252">
        <f>IF(($AS38=0),0,PMT(($AD$9),$AB38,PV((($AD$9)-($BJ$6))/(1+($BJ$6)),$AB38,1)))</f>
        <v>0</v>
      </c>
      <c r="BA38" s="253">
        <f>$AZ38*$AS38</f>
        <v>0</v>
      </c>
      <c r="BB38" s="252">
        <f>IF(($AT38=0),0,PMT(($AD$9),$AB38,PV((($AD$9)-($BK$6))/(1+($BK$6)),$AB38,1)))</f>
        <v>0</v>
      </c>
      <c r="BC38" s="253">
        <f>$BB38*$AT38</f>
        <v>0</v>
      </c>
      <c r="BD38" s="253">
        <f>ROUND(SUM($BC38,$BA38,$AY38,$AW38),-1)</f>
        <v>0</v>
      </c>
      <c r="BE38" s="256"/>
      <c r="BF38" s="249">
        <f>IF(ISTEXT($L38),0,$L38)</f>
        <v>0</v>
      </c>
      <c r="BG38" s="256"/>
      <c r="BH38" s="249" t="str">
        <f>IF((SUM($BH$8:$BO$8)=100),IF(AND(($BH$7&gt;0),($BH$8&gt;0)),(ROUND(($BF38*$BH$8/$BH$7),-1)),IF(AND(($BH$8&gt;0),($BH$7=0)),"#WERT",0)),"#WERT")</f>
        <v>#WERT</v>
      </c>
      <c r="BI38" s="249" t="str">
        <f>IF((SUM($BH$8:$BO$8)=100),IF(AND(($BI$7&gt;0),($BI$8&gt;0)),(ROUND(($BF38*$BI$8/$BI$7),-1)),IF(AND(($BI$8&gt;0),($BI$7=0)),"#WERT",0)),"#WERT")</f>
        <v>#WERT</v>
      </c>
      <c r="BJ38" s="249" t="str">
        <f>IF((SUM($BH$8:$BO$8)=100),IF(AND(($BJ$7&gt;0),($BJ$8&gt;0)),(ROUND(($BF38*$BJ$8/$BJ$7),-1)),IF(AND(($BJ$8&gt;0),($BJ$7=0)),"#WERT",0)),"#WERT")</f>
        <v>#WERT</v>
      </c>
      <c r="BK38" s="249" t="str">
        <f>IF((SUM($BH$8:$BO$8)=100),IF(AND(($BK$7&gt;0),($BK$8&gt;0)),(ROUND(($BF38*$BK$8/$BK$7),-1)),IF(AND(($BK$8&gt;0),($BK$7=0)),"#WERT",0)),"#WERT")</f>
        <v>#WERT</v>
      </c>
      <c r="BL38" s="249" t="str">
        <f>IF((SUM($BH$8:$BO$8)=100),IF(AND(($BL$7&gt;0),($BL$8&gt;0)),(ROUND(($BF38*$BL$8/$BL$7),-1)),IF(AND(($BL$8&gt;0),($BL$7=0)),"#WERT",0)),"#WERT")</f>
        <v>#WERT</v>
      </c>
      <c r="BM38" s="249" t="str">
        <f>IF((SUM($BH$8:$BO$8)=100),IF(AND(($BM$7&gt;0),($BM$8&gt;0)),(ROUND(($BF38*$BM$8/$BM$7),-1)),IF(AND(($BM$8&gt;0),($BM$7=0)),"#WERT",0)),"#WERT")</f>
        <v>#WERT</v>
      </c>
      <c r="BN38" s="249" t="str">
        <f>IF((SUM($BH$8:$BO$8)=100),IF(AND(($BN$7&gt;0),($BN$8&gt;0)),(ROUND(($BF38*$BN$8/$BN$7),-1)),IF(AND(($BN$8&gt;0),($BN$7=0)),"#WERT",0)),"#WERT")</f>
        <v>#WERT</v>
      </c>
      <c r="BO38" s="249" t="str">
        <f>IF((SUM($BH$8:$BO$8)=100),IF(AND(($BO$7&gt;0),($BO$8&gt;0)),(ROUND(($BF38*$BO$8/$BO$7),-1)),IF(AND(($BO$8&gt;0),($BO$7=0)),"#WERT",0)),"#WERT")</f>
        <v>#WERT</v>
      </c>
      <c r="BP38" s="249">
        <f>SUM($BH38:$BO38)</f>
        <v>0</v>
      </c>
      <c r="BQ38" s="256"/>
      <c r="BR38" s="249" t="e">
        <f>IF(($BH38=0),0,$BH$5*$BH38)</f>
        <v>#VALUE!</v>
      </c>
      <c r="BS38" s="249" t="e">
        <f>IF(($BI38=0),0,$BI$5*$BI38)</f>
        <v>#VALUE!</v>
      </c>
      <c r="BT38" s="249" t="e">
        <f>IF(($BJ38=0),0,$BJ$5*$BJ38)</f>
        <v>#VALUE!</v>
      </c>
      <c r="BU38" s="249" t="e">
        <f>IF(($BK38=0),0,$BK$5*$BK38)</f>
        <v>#VALUE!</v>
      </c>
      <c r="BV38" s="249" t="e">
        <f>IF(($BL38=0),0,$BL$5*$BL38)</f>
        <v>#VALUE!</v>
      </c>
      <c r="BW38" s="249" t="e">
        <f>IF(($BM38=0),0,$BM$5*$BM38)</f>
        <v>#VALUE!</v>
      </c>
      <c r="BX38" s="249" t="e">
        <f>IF(($BN38=0),0,$BN$5*$BN38)</f>
        <v>#VALUE!</v>
      </c>
      <c r="BY38" s="249" t="e">
        <f>IF(($BO38=0),0,$BO$5*$BO38)</f>
        <v>#VALUE!</v>
      </c>
      <c r="BZ38" s="253">
        <f>IF(($BF38=0),0,ROUND(SUM($BR38:$BY38),-1))</f>
        <v>0</v>
      </c>
      <c r="CA38" s="256"/>
      <c r="CB38" s="252" t="e">
        <f>IF(($BR38=0),0,PMT(($AD$9),$AB38,PV((($AD$9)-($BH$6))/(1+($BH$6)),$AB38,1)))</f>
        <v>#VALUE!</v>
      </c>
      <c r="CC38" s="249" t="e">
        <f>$CB38*$BR38</f>
        <v>#VALUE!</v>
      </c>
      <c r="CD38" s="252" t="e">
        <f>IF(($BS38=0),0,PMT(($AD$9),$AB38,PV((($AD$9)-($BI$6))/(1+($BI$6)),$AB38,1)))</f>
        <v>#VALUE!</v>
      </c>
      <c r="CE38" s="249" t="e">
        <f>$CD38*$BS38</f>
        <v>#VALUE!</v>
      </c>
      <c r="CF38" s="252" t="e">
        <f>IF(($BT38=0),0,PMT(($AD$9),$AB38,PV((($AD$9)-($BJ$6))/(1+($BJ$6)),$AB38,1)))</f>
        <v>#VALUE!</v>
      </c>
      <c r="CG38" s="249" t="e">
        <f>$CF38*$BT38</f>
        <v>#VALUE!</v>
      </c>
      <c r="CH38" s="252" t="e">
        <f>IF(($BU38=0),0,PMT(($AD$9),$AB38,PV((($AD$9)-($BK$6))/(1+($BK$6)),$AB38,1)))</f>
        <v>#VALUE!</v>
      </c>
      <c r="CI38" s="249" t="e">
        <f>$CH38*$BU38</f>
        <v>#VALUE!</v>
      </c>
      <c r="CJ38" s="252" t="e">
        <f>IF(($BV38=0),0,PMT(($AD$9),$AB38,PV((($AD$9)-($BL$6))/(1+($BL$6)),$AB38,1)))</f>
        <v>#VALUE!</v>
      </c>
      <c r="CK38" s="249" t="e">
        <f>$CJ38*$BV38</f>
        <v>#VALUE!</v>
      </c>
      <c r="CL38" s="252" t="e">
        <f>IF(($BW38=0),0,PMT(($AD$9),$AB38,PV((($AD$9)-($BM$6))/(1+($BM$6)),$AB38,1)))</f>
        <v>#VALUE!</v>
      </c>
      <c r="CM38" s="249" t="e">
        <f>$CL38*$BW38</f>
        <v>#VALUE!</v>
      </c>
      <c r="CN38" s="252" t="e">
        <f>IF(($BX38=0),0,PMT(($AD$9),$AB38,PV((($AD$9)-($BN$6))/(1+($BN$6)),$AB38,1)))</f>
        <v>#VALUE!</v>
      </c>
      <c r="CO38" s="249" t="e">
        <f>$CN38*$BX38</f>
        <v>#VALUE!</v>
      </c>
      <c r="CP38" s="252" t="e">
        <f>IF(($BY38=0),0,PMT(($AD$9),$AB38,PV((($AD$9)-($BO$6))/(1+($BO$6)),$AB38,1)))</f>
        <v>#VALUE!</v>
      </c>
      <c r="CQ38" s="249" t="e">
        <f>$CP38*$BY38</f>
        <v>#VALUE!</v>
      </c>
      <c r="CR38" s="253">
        <f>IF(($BF38=0),0,ROUND(SUM($CQ38,$CO38,$CM38,$CK38,$CI38,$CG38,$CE38,$CC38),-1))</f>
        <v>0</v>
      </c>
      <c r="CS38" s="253"/>
      <c r="CT38" s="253">
        <f>IF(ISTEXT($M38),0,$M38)</f>
        <v>0</v>
      </c>
      <c r="CU38" s="162">
        <f>$CU$9</f>
        <v>1.1000000000000001</v>
      </c>
      <c r="CV38" s="253">
        <f>$CT38*$CU38</f>
        <v>0</v>
      </c>
      <c r="CW38" s="256"/>
      <c r="CX38" s="253">
        <f>ROUND((SUM($CT38+$BZ38,$AU38)),-1)</f>
        <v>0</v>
      </c>
      <c r="CY38" s="253">
        <f>ROUND((SUM($CV38+$CR38,$BD38)),-1)</f>
        <v>0</v>
      </c>
      <c r="CZ38" s="256"/>
      <c r="DA38" s="253" t="str">
        <f>IF(($X38=0),"",ROUND(($CX38-$AJ38-$AA38),-1))</f>
        <v/>
      </c>
      <c r="DB38" s="253" t="str">
        <f>IF(($X38=0),"",ROUND(($CY38-$AF38-$AJ38),-1))</f>
        <v/>
      </c>
      <c r="DC38" s="256"/>
      <c r="DD38" s="249">
        <f>IF(AND(($AJ38=0),($AF38=0)),0,$AJ38+$AF38-$CV38)</f>
        <v>0</v>
      </c>
      <c r="DE38" s="257" t="str">
        <f>IF(AND(($DD38&gt;0),($BF38&gt;0)),$DD38*100/($BF38+($AL38*3)),"")</f>
        <v/>
      </c>
      <c r="DF38" s="257" t="str">
        <f>IF(AND(($DD38&gt;0),($AL38&gt;0)),($DD38*100)/((0.33333*$BF38)+($AL38)),"")</f>
        <v/>
      </c>
      <c r="DG38" s="256"/>
      <c r="DH38" s="249">
        <f>$DD38</f>
        <v>0</v>
      </c>
      <c r="DI38" s="257" t="str">
        <f>IF(AND(($DD38&gt;0),($BP38&gt;0)),$DD38*100/($BP38+($AL38*3)),"")</f>
        <v/>
      </c>
      <c r="DJ38" s="257" t="str">
        <f>IF(AND(($DD38&gt;0),($AL38&gt;0)),($DD38*100)/((0.33333*$BP38)+($AL38)),"")</f>
        <v/>
      </c>
      <c r="DK38" s="256"/>
      <c r="DL38" s="258"/>
      <c r="DM38" s="258"/>
      <c r="DN38" s="258"/>
      <c r="DO38" s="258"/>
      <c r="DP38" s="258"/>
      <c r="DQ38" s="258"/>
      <c r="DR38" s="258"/>
      <c r="DS38" s="258"/>
      <c r="DT38" s="258"/>
      <c r="DU38" s="258"/>
      <c r="DV38" s="258"/>
    </row>
    <row r="39" spans="1:126" ht="8.1" customHeight="1" x14ac:dyDescent="0.25">
      <c r="A39" s="217"/>
      <c r="B39" s="79"/>
      <c r="C39" s="218" t="str">
        <f>$AB39</f>
        <v/>
      </c>
      <c r="D39" s="219"/>
      <c r="E39" s="219" t="str">
        <f>$X39</f>
        <v/>
      </c>
      <c r="F39" s="220"/>
      <c r="G39" s="29"/>
      <c r="H39" s="221" t="str">
        <f>$AM39</f>
        <v/>
      </c>
      <c r="I39" s="222"/>
      <c r="J39" s="222"/>
      <c r="K39" s="223"/>
      <c r="L39" s="224"/>
      <c r="M39" s="224"/>
      <c r="N39" s="225"/>
      <c r="O39" s="226"/>
      <c r="P39" s="226"/>
      <c r="Q39" s="227"/>
      <c r="R39" s="228"/>
      <c r="S39" s="229"/>
      <c r="T39" s="230"/>
      <c r="U39" s="154"/>
      <c r="V39" s="126"/>
      <c r="W39" s="126"/>
      <c r="X39" s="164" t="str">
        <f>IF(AND(($W40&gt;0),($X40=0)),"Eingabe ?","")</f>
        <v/>
      </c>
      <c r="Y39" s="126"/>
      <c r="Z39" s="125"/>
      <c r="AA39" s="125"/>
      <c r="AB39" s="164" t="str">
        <f>IF(AND(($AB40=0),OR(($W40&gt;0),($X40&gt;0))),"Eingabe ?","")</f>
        <v/>
      </c>
      <c r="AC39" s="126"/>
      <c r="AD39" s="126"/>
      <c r="AE39" s="126"/>
      <c r="AF39" s="126"/>
      <c r="AG39" s="126"/>
      <c r="AH39" s="125"/>
      <c r="AI39" s="126"/>
      <c r="AJ39" s="126"/>
      <c r="AK39" s="126"/>
      <c r="AL39" s="126"/>
      <c r="AM39" s="164" t="str">
        <f>IF((OR(ISTEXT($G40),($G40=0))),"",IF((SUM($AM40:$AP40)=1),"","Total 100%?"))</f>
        <v/>
      </c>
      <c r="AN39" s="126"/>
      <c r="AO39" s="126"/>
      <c r="AP39" s="126"/>
      <c r="AQ39" s="126"/>
      <c r="AR39" s="126"/>
      <c r="AS39" s="126"/>
      <c r="AT39" s="126"/>
      <c r="AU39" s="126"/>
      <c r="AV39" s="126"/>
      <c r="AW39" s="126"/>
      <c r="AX39" s="126"/>
      <c r="AY39" s="126"/>
      <c r="AZ39" s="125"/>
      <c r="BA39" s="126"/>
      <c r="BB39" s="125"/>
      <c r="BC39" s="126"/>
      <c r="BD39" s="125"/>
      <c r="BE39" s="125"/>
      <c r="BF39" s="125"/>
      <c r="BG39" s="125"/>
      <c r="BH39" s="200" t="s">
        <v>5</v>
      </c>
      <c r="BI39" s="200" t="s">
        <v>5</v>
      </c>
      <c r="BJ39" s="200" t="s">
        <v>5</v>
      </c>
      <c r="BK39" s="200" t="s">
        <v>5</v>
      </c>
      <c r="BL39" s="200" t="s">
        <v>5</v>
      </c>
      <c r="BM39" s="200" t="s">
        <v>5</v>
      </c>
      <c r="BN39" s="200" t="s">
        <v>5</v>
      </c>
      <c r="BO39" s="200" t="s">
        <v>5</v>
      </c>
      <c r="BP39" s="200"/>
      <c r="BQ39" s="125"/>
      <c r="BR39" s="125"/>
      <c r="BS39" s="125"/>
      <c r="BT39" s="125"/>
      <c r="BU39" s="125"/>
      <c r="BV39" s="125"/>
      <c r="BW39" s="125"/>
      <c r="BX39" s="125"/>
      <c r="BY39" s="125"/>
      <c r="BZ39" s="125"/>
      <c r="CA39" s="125"/>
      <c r="CB39" s="125"/>
      <c r="CC39" s="125"/>
      <c r="CD39" s="125"/>
      <c r="CE39" s="125"/>
      <c r="CF39" s="125"/>
      <c r="CG39" s="125"/>
      <c r="CH39" s="125"/>
      <c r="CI39" s="125"/>
      <c r="CJ39" s="125"/>
      <c r="CK39" s="125"/>
      <c r="CL39" s="125"/>
      <c r="CM39" s="125"/>
      <c r="CN39" s="125"/>
      <c r="CO39" s="125"/>
      <c r="CP39" s="125"/>
      <c r="CQ39" s="125"/>
      <c r="CR39" s="125"/>
      <c r="CS39" s="125"/>
      <c r="CT39" s="125"/>
      <c r="CU39" s="125"/>
      <c r="CV39" s="125"/>
      <c r="CW39" s="125"/>
      <c r="CX39" s="125"/>
      <c r="CY39" s="125"/>
      <c r="CZ39" s="125"/>
      <c r="DA39" s="128"/>
      <c r="DB39" s="125"/>
      <c r="DC39" s="125"/>
      <c r="DD39" s="125"/>
      <c r="DE39" s="125"/>
      <c r="DF39" s="125"/>
      <c r="DG39" s="125"/>
      <c r="DH39" s="125"/>
      <c r="DI39" s="125"/>
      <c r="DJ39" s="125"/>
      <c r="DK39" s="125"/>
    </row>
    <row r="40" spans="1:126" s="259" customFormat="1" ht="17.100000000000001" customHeight="1" x14ac:dyDescent="0.25">
      <c r="A40" s="231"/>
      <c r="B40" s="232"/>
      <c r="C40" s="233" t="s">
        <v>5</v>
      </c>
      <c r="D40" s="234"/>
      <c r="E40" s="234" t="s">
        <v>5</v>
      </c>
      <c r="F40" s="235" t="str">
        <f>$Y40</f>
        <v/>
      </c>
      <c r="G40" s="236" t="s">
        <v>5</v>
      </c>
      <c r="H40" s="237" t="s">
        <v>5</v>
      </c>
      <c r="I40" s="238" t="s">
        <v>5</v>
      </c>
      <c r="J40" s="238" t="s">
        <v>5</v>
      </c>
      <c r="K40" s="238" t="s">
        <v>5</v>
      </c>
      <c r="L40" s="239"/>
      <c r="M40" s="239"/>
      <c r="N40" s="240"/>
      <c r="O40" s="241" t="str">
        <f>IF(($AJ40=0),"",$AJ40)</f>
        <v/>
      </c>
      <c r="P40" s="241" t="str">
        <f>IF(($CX40=0),"",$CX40)</f>
        <v/>
      </c>
      <c r="Q40" s="242" t="str">
        <f>$DA40</f>
        <v/>
      </c>
      <c r="R40" s="243" t="str">
        <f>$DB40</f>
        <v/>
      </c>
      <c r="S40" s="244" t="str">
        <f>IF(($DE40=0),"",$DE40)</f>
        <v/>
      </c>
      <c r="T40" s="245" t="str">
        <f>IF(($DF40=0),"",$DF40)</f>
        <v/>
      </c>
      <c r="U40" s="246"/>
      <c r="V40" s="247"/>
      <c r="W40" s="248">
        <f>IF(ISTEXT($D40),0,$D40)</f>
        <v>0</v>
      </c>
      <c r="X40" s="248">
        <f>IF(ISTEXT($E40),0,$E40)</f>
        <v>0</v>
      </c>
      <c r="Y40" s="249" t="str">
        <f>IF(OR(ISTEXT($D40),$D40=0,),"",($D40-$X40))</f>
        <v/>
      </c>
      <c r="Z40" s="125"/>
      <c r="AA40" s="249">
        <f>IF(ISTEXT($N40),0,$N40)</f>
        <v>0</v>
      </c>
      <c r="AB40" s="250">
        <f>IF(ISTEXT($C40),0,$C40)</f>
        <v>0</v>
      </c>
      <c r="AC40" s="251" t="s">
        <v>167</v>
      </c>
      <c r="AD40" s="251" t="s">
        <v>167</v>
      </c>
      <c r="AE40" s="252">
        <f>IF(($AA40=0),0,PMT(($AD$9),$AB40,PV((($AD$9)-($AC$9))/(1+($AC$9)),$AB40,1)))</f>
        <v>0</v>
      </c>
      <c r="AF40" s="253">
        <f>ROUND(($AE40*$AA40),-1)</f>
        <v>0</v>
      </c>
      <c r="AG40" s="247"/>
      <c r="AH40" s="249">
        <f>$X40</f>
        <v>0</v>
      </c>
      <c r="AI40" s="254">
        <f>IF(($X40=0),0,-PMT(($AD$9),$AB40,1))</f>
        <v>0</v>
      </c>
      <c r="AJ40" s="253">
        <f>ROUND(($AI40*$X40),-1)</f>
        <v>0</v>
      </c>
      <c r="AK40" s="247"/>
      <c r="AL40" s="249">
        <f>IF(ISTEXT($G40),0,$G40)</f>
        <v>0</v>
      </c>
      <c r="AM40" s="255">
        <f>IF(ISTEXT($H40),0,$H40/100)</f>
        <v>0</v>
      </c>
      <c r="AN40" s="255">
        <f>IF(ISTEXT($I40),0,$I40/100)</f>
        <v>0</v>
      </c>
      <c r="AO40" s="255">
        <f>IF(ISTEXT($J40),0,$J40/100)</f>
        <v>0</v>
      </c>
      <c r="AP40" s="255">
        <f>IF(ISTEXT($K40),0,$K40/100)</f>
        <v>0</v>
      </c>
      <c r="AQ40" s="249">
        <f>IF(($AM40&gt;0),$AL40*$AM40*$BH$5,0)</f>
        <v>0</v>
      </c>
      <c r="AR40" s="249">
        <f>IF(($AN40&gt;0),$AL40*$AN40*$BI$5,0)</f>
        <v>0</v>
      </c>
      <c r="AS40" s="249">
        <f>IF(($AO40&gt;0),$AL40*$AO40*$BJ$5,0)</f>
        <v>0</v>
      </c>
      <c r="AT40" s="249">
        <f>IF(($AP40&gt;0),$AL40*$AP40*$BK$5,0)</f>
        <v>0</v>
      </c>
      <c r="AU40" s="253">
        <f>ROUND(SUM($AQ40:$AT40),-1)</f>
        <v>0</v>
      </c>
      <c r="AV40" s="252">
        <f>IF(($AQ40=0),0,PMT(($AD$9),$AB40,PV((($AD$9)-($BH$6))/(1+($BH$6)),$AB40,1)))</f>
        <v>0</v>
      </c>
      <c r="AW40" s="253">
        <f>$AV40*$AQ40</f>
        <v>0</v>
      </c>
      <c r="AX40" s="252">
        <f>IF(($AR40=0),0,PMT(($AD$9),$AB40,PV((($AD$9)-($BI$6))/(1+($BI$6)),$AB40,1)))</f>
        <v>0</v>
      </c>
      <c r="AY40" s="253">
        <f>$AX40*$AR40</f>
        <v>0</v>
      </c>
      <c r="AZ40" s="252">
        <f>IF(($AS40=0),0,PMT(($AD$9),$AB40,PV((($AD$9)-($BJ$6))/(1+($BJ$6)),$AB40,1)))</f>
        <v>0</v>
      </c>
      <c r="BA40" s="253">
        <f>$AZ40*$AS40</f>
        <v>0</v>
      </c>
      <c r="BB40" s="252">
        <f>IF(($AT40=0),0,PMT(($AD$9),$AB40,PV((($AD$9)-($BK$6))/(1+($BK$6)),$AB40,1)))</f>
        <v>0</v>
      </c>
      <c r="BC40" s="253">
        <f>$BB40*$AT40</f>
        <v>0</v>
      </c>
      <c r="BD40" s="253">
        <f>ROUND(SUM($BC40,$BA40,$AY40,$AW40),-1)</f>
        <v>0</v>
      </c>
      <c r="BE40" s="256"/>
      <c r="BF40" s="249">
        <f>IF(ISTEXT($L40),0,$L40)</f>
        <v>0</v>
      </c>
      <c r="BG40" s="256"/>
      <c r="BH40" s="249" t="str">
        <f>IF((SUM($BH$8:$BO$8)=100),IF(AND(($BH$7&gt;0),($BH$8&gt;0)),(ROUND(($BF40*$BH$8/$BH$7),-1)),IF(AND(($BH$8&gt;0),($BH$7=0)),"#WERT",0)),"#WERT")</f>
        <v>#WERT</v>
      </c>
      <c r="BI40" s="249" t="str">
        <f>IF((SUM($BH$8:$BO$8)=100),IF(AND(($BI$7&gt;0),($BI$8&gt;0)),(ROUND(($BF40*$BI$8/$BI$7),-1)),IF(AND(($BI$8&gt;0),($BI$7=0)),"#WERT",0)),"#WERT")</f>
        <v>#WERT</v>
      </c>
      <c r="BJ40" s="249" t="str">
        <f>IF((SUM($BH$8:$BO$8)=100),IF(AND(($BJ$7&gt;0),($BJ$8&gt;0)),(ROUND(($BF40*$BJ$8/$BJ$7),-1)),IF(AND(($BJ$8&gt;0),($BJ$7=0)),"#WERT",0)),"#WERT")</f>
        <v>#WERT</v>
      </c>
      <c r="BK40" s="249" t="str">
        <f>IF((SUM($BH$8:$BO$8)=100),IF(AND(($BK$7&gt;0),($BK$8&gt;0)),(ROUND(($BF40*$BK$8/$BK$7),-1)),IF(AND(($BK$8&gt;0),($BK$7=0)),"#WERT",0)),"#WERT")</f>
        <v>#WERT</v>
      </c>
      <c r="BL40" s="249" t="str">
        <f>IF((SUM($BH$8:$BO$8)=100),IF(AND(($BL$7&gt;0),($BL$8&gt;0)),(ROUND(($BF40*$BL$8/$BL$7),-1)),IF(AND(($BL$8&gt;0),($BL$7=0)),"#WERT",0)),"#WERT")</f>
        <v>#WERT</v>
      </c>
      <c r="BM40" s="249" t="str">
        <f>IF((SUM($BH$8:$BO$8)=100),IF(AND(($BM$7&gt;0),($BM$8&gt;0)),(ROUND(($BF40*$BM$8/$BM$7),-1)),IF(AND(($BM$8&gt;0),($BM$7=0)),"#WERT",0)),"#WERT")</f>
        <v>#WERT</v>
      </c>
      <c r="BN40" s="249" t="str">
        <f>IF((SUM($BH$8:$BO$8)=100),IF(AND(($BN$7&gt;0),($BN$8&gt;0)),(ROUND(($BF40*$BN$8/$BN$7),-1)),IF(AND(($BN$8&gt;0),($BN$7=0)),"#WERT",0)),"#WERT")</f>
        <v>#WERT</v>
      </c>
      <c r="BO40" s="249" t="str">
        <f>IF((SUM($BH$8:$BO$8)=100),IF(AND(($BO$7&gt;0),($BO$8&gt;0)),(ROUND(($BF40*$BO$8/$BO$7),-1)),IF(AND(($BO$8&gt;0),($BO$7=0)),"#WERT",0)),"#WERT")</f>
        <v>#WERT</v>
      </c>
      <c r="BP40" s="249">
        <f>SUM($BH40:$BO40)</f>
        <v>0</v>
      </c>
      <c r="BQ40" s="256"/>
      <c r="BR40" s="249" t="e">
        <f>IF(($BH40=0),0,$BH$5*$BH40)</f>
        <v>#VALUE!</v>
      </c>
      <c r="BS40" s="249" t="e">
        <f>IF(($BI40=0),0,$BI$5*$BI40)</f>
        <v>#VALUE!</v>
      </c>
      <c r="BT40" s="249" t="e">
        <f>IF(($BJ40=0),0,$BJ$5*$BJ40)</f>
        <v>#VALUE!</v>
      </c>
      <c r="BU40" s="249" t="e">
        <f>IF(($BK40=0),0,$BK$5*$BK40)</f>
        <v>#VALUE!</v>
      </c>
      <c r="BV40" s="249" t="e">
        <f>IF(($BL40=0),0,$BL$5*$BL40)</f>
        <v>#VALUE!</v>
      </c>
      <c r="BW40" s="249" t="e">
        <f>IF(($BM40=0),0,$BM$5*$BM40)</f>
        <v>#VALUE!</v>
      </c>
      <c r="BX40" s="249" t="e">
        <f>IF(($BN40=0),0,$BN$5*$BN40)</f>
        <v>#VALUE!</v>
      </c>
      <c r="BY40" s="249" t="e">
        <f>IF(($BO40=0),0,$BO$5*$BO40)</f>
        <v>#VALUE!</v>
      </c>
      <c r="BZ40" s="253">
        <f>IF(($BF40=0),0,ROUND(SUM($BR40:$BY40),-1))</f>
        <v>0</v>
      </c>
      <c r="CA40" s="256"/>
      <c r="CB40" s="252" t="e">
        <f>IF(($BR40=0),0,PMT(($AD$9),$AB40,PV((($AD$9)-($BH$6))/(1+($BH$6)),$AB40,1)))</f>
        <v>#VALUE!</v>
      </c>
      <c r="CC40" s="249" t="e">
        <f>$CB40*$BR40</f>
        <v>#VALUE!</v>
      </c>
      <c r="CD40" s="252" t="e">
        <f>IF(($BS40=0),0,PMT(($AD$9),$AB40,PV((($AD$9)-($BI$6))/(1+($BI$6)),$AB40,1)))</f>
        <v>#VALUE!</v>
      </c>
      <c r="CE40" s="249" t="e">
        <f>$CD40*$BS40</f>
        <v>#VALUE!</v>
      </c>
      <c r="CF40" s="252" t="e">
        <f>IF(($BT40=0),0,PMT(($AD$9),$AB40,PV((($AD$9)-($BJ$6))/(1+($BJ$6)),$AB40,1)))</f>
        <v>#VALUE!</v>
      </c>
      <c r="CG40" s="249" t="e">
        <f>$CF40*$BT40</f>
        <v>#VALUE!</v>
      </c>
      <c r="CH40" s="252" t="e">
        <f>IF(($BU40=0),0,PMT(($AD$9),$AB40,PV((($AD$9)-($BK$6))/(1+($BK$6)),$AB40,1)))</f>
        <v>#VALUE!</v>
      </c>
      <c r="CI40" s="249" t="e">
        <f>$CH40*$BU40</f>
        <v>#VALUE!</v>
      </c>
      <c r="CJ40" s="252" t="e">
        <f>IF(($BV40=0),0,PMT(($AD$9),$AB40,PV((($AD$9)-($BL$6))/(1+($BL$6)),$AB40,1)))</f>
        <v>#VALUE!</v>
      </c>
      <c r="CK40" s="249" t="e">
        <f>$CJ40*$BV40</f>
        <v>#VALUE!</v>
      </c>
      <c r="CL40" s="252" t="e">
        <f>IF(($BW40=0),0,PMT(($AD$9),$AB40,PV((($AD$9)-($BM$6))/(1+($BM$6)),$AB40,1)))</f>
        <v>#VALUE!</v>
      </c>
      <c r="CM40" s="249" t="e">
        <f>$CL40*$BW40</f>
        <v>#VALUE!</v>
      </c>
      <c r="CN40" s="252" t="e">
        <f>IF(($BX40=0),0,PMT(($AD$9),$AB40,PV((($AD$9)-($BN$6))/(1+($BN$6)),$AB40,1)))</f>
        <v>#VALUE!</v>
      </c>
      <c r="CO40" s="249" t="e">
        <f>$CN40*$BX40</f>
        <v>#VALUE!</v>
      </c>
      <c r="CP40" s="252" t="e">
        <f>IF(($BY40=0),0,PMT(($AD$9),$AB40,PV((($AD$9)-($BO$6))/(1+($BO$6)),$AB40,1)))</f>
        <v>#VALUE!</v>
      </c>
      <c r="CQ40" s="249" t="e">
        <f>$CP40*$BY40</f>
        <v>#VALUE!</v>
      </c>
      <c r="CR40" s="253">
        <f>IF(($BF40=0),0,ROUND(SUM($CQ40,$CO40,$CM40,$CK40,$CI40,$CG40,$CE40,$CC40),-1))</f>
        <v>0</v>
      </c>
      <c r="CS40" s="253"/>
      <c r="CT40" s="253">
        <f>IF(ISTEXT($M40),0,$M40)</f>
        <v>0</v>
      </c>
      <c r="CU40" s="162">
        <f>$CU$9</f>
        <v>1.1000000000000001</v>
      </c>
      <c r="CV40" s="253">
        <f>$CT40*$CU40</f>
        <v>0</v>
      </c>
      <c r="CW40" s="256"/>
      <c r="CX40" s="253">
        <f>ROUND((SUM($CT40+$BZ40,$AU40)),-1)</f>
        <v>0</v>
      </c>
      <c r="CY40" s="253">
        <f>ROUND((SUM($CV40+$CR40,$BD40)),-1)</f>
        <v>0</v>
      </c>
      <c r="CZ40" s="256"/>
      <c r="DA40" s="253" t="str">
        <f>IF(($X40=0),"",ROUND(($CX40-$AJ40-$AA40),-1))</f>
        <v/>
      </c>
      <c r="DB40" s="253" t="str">
        <f>IF(($X40=0),"",ROUND(($CY40-$AF40-$AJ40),-1))</f>
        <v/>
      </c>
      <c r="DC40" s="256"/>
      <c r="DD40" s="249">
        <f>IF(AND(($AJ40=0),($AF40=0)),0,$AJ40+$AF40-$CV40)</f>
        <v>0</v>
      </c>
      <c r="DE40" s="257" t="str">
        <f>IF(AND(($DD40&gt;0),($BF40&gt;0)),$DD40*100/($BF40+($AL40*3)),"")</f>
        <v/>
      </c>
      <c r="DF40" s="257" t="str">
        <f>IF(AND(($DD40&gt;0),($AL40&gt;0)),($DD40*100)/((0.33333*$BF40)+($AL40)),"")</f>
        <v/>
      </c>
      <c r="DG40" s="256"/>
      <c r="DH40" s="249">
        <f>$DD40</f>
        <v>0</v>
      </c>
      <c r="DI40" s="257" t="str">
        <f>IF(AND(($DD40&gt;0),($BP40&gt;0)),$DD40*100/($BP40+($AL40*3)),"")</f>
        <v/>
      </c>
      <c r="DJ40" s="257" t="str">
        <f>IF(AND(($DD40&gt;0),($AL40&gt;0)),($DD40*100)/((0.33333*$BP40)+($AL40)),"")</f>
        <v/>
      </c>
      <c r="DK40" s="256"/>
      <c r="DL40" s="258"/>
      <c r="DM40" s="258"/>
      <c r="DN40" s="258"/>
      <c r="DO40" s="258"/>
      <c r="DP40" s="258"/>
      <c r="DQ40" s="258"/>
      <c r="DR40" s="258"/>
      <c r="DS40" s="258"/>
      <c r="DT40" s="258"/>
      <c r="DU40" s="258"/>
      <c r="DV40" s="258"/>
    </row>
    <row r="41" spans="1:126" ht="9.9" customHeight="1" thickBot="1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123"/>
      <c r="P41" s="123"/>
      <c r="Q41" s="123"/>
      <c r="R41" s="2"/>
      <c r="S41" s="2"/>
      <c r="T41" s="2"/>
      <c r="U41" s="37"/>
      <c r="V41" s="125"/>
      <c r="W41" s="125"/>
      <c r="X41" s="125"/>
      <c r="Y41" s="125"/>
      <c r="Z41" s="125"/>
      <c r="AA41" s="125"/>
      <c r="AB41" s="125"/>
      <c r="AC41" s="125"/>
      <c r="AD41" s="125"/>
      <c r="AE41" s="125"/>
      <c r="AF41" s="125"/>
      <c r="AG41" s="125"/>
      <c r="AH41" s="125"/>
      <c r="AI41" s="125"/>
      <c r="AJ41" s="125"/>
      <c r="AK41" s="125"/>
      <c r="AL41" s="125"/>
      <c r="AM41" s="125"/>
      <c r="AN41" s="125"/>
      <c r="AO41" s="125"/>
      <c r="AP41" s="125"/>
      <c r="AQ41" s="125"/>
      <c r="AR41" s="125"/>
      <c r="AS41" s="125"/>
      <c r="AT41" s="125"/>
      <c r="AU41" s="125"/>
      <c r="AV41" s="125"/>
      <c r="AW41" s="125"/>
      <c r="AX41" s="125"/>
      <c r="AY41" s="125"/>
      <c r="AZ41" s="125"/>
      <c r="BA41" s="125"/>
      <c r="BB41" s="125"/>
      <c r="BC41" s="125"/>
      <c r="BD41" s="125"/>
      <c r="BE41" s="125"/>
      <c r="BF41" s="125"/>
      <c r="BG41" s="125"/>
      <c r="BH41" s="125"/>
      <c r="BI41" s="125"/>
      <c r="BJ41" s="125"/>
      <c r="BK41" s="125"/>
      <c r="BL41" s="125"/>
      <c r="BM41" s="125"/>
      <c r="BN41" s="125"/>
      <c r="BO41" s="125"/>
      <c r="BP41" s="125"/>
      <c r="BQ41" s="125"/>
      <c r="BR41" s="125"/>
      <c r="BS41" s="125"/>
      <c r="BT41" s="125"/>
      <c r="BU41" s="125"/>
      <c r="BV41" s="125"/>
      <c r="BW41" s="125"/>
      <c r="BX41" s="125"/>
      <c r="BY41" s="125"/>
      <c r="BZ41" s="125"/>
      <c r="CA41" s="125"/>
      <c r="CB41" s="125"/>
      <c r="CC41" s="125"/>
      <c r="CD41" s="125"/>
      <c r="CE41" s="125"/>
      <c r="CF41" s="125"/>
      <c r="CG41" s="125"/>
      <c r="CH41" s="125"/>
      <c r="CI41" s="125"/>
      <c r="CJ41" s="125"/>
      <c r="CK41" s="125"/>
      <c r="CL41" s="125"/>
      <c r="CM41" s="125"/>
      <c r="CN41" s="125"/>
      <c r="CO41" s="125"/>
      <c r="CP41" s="125"/>
      <c r="CQ41" s="125"/>
      <c r="CR41" s="125"/>
      <c r="CS41" s="125"/>
      <c r="CT41" s="125"/>
      <c r="CU41" s="125"/>
      <c r="CV41" s="125"/>
      <c r="CW41" s="125"/>
      <c r="CX41" s="125"/>
      <c r="CY41" s="125"/>
      <c r="CZ41" s="125"/>
      <c r="DA41" s="128"/>
      <c r="DB41" s="125"/>
      <c r="DC41" s="125"/>
      <c r="DD41" s="125"/>
      <c r="DE41" s="125"/>
      <c r="DF41" s="125"/>
      <c r="DG41" s="125"/>
      <c r="DH41" s="125"/>
      <c r="DI41" s="125"/>
      <c r="DJ41" s="125"/>
      <c r="DK41" s="125"/>
    </row>
    <row r="42" spans="1:126" ht="3" customHeight="1" x14ac:dyDescent="0.25">
      <c r="A42" s="30"/>
      <c r="B42" s="56"/>
      <c r="C42" s="260"/>
      <c r="D42" s="56"/>
      <c r="E42" s="261"/>
      <c r="F42" s="56"/>
      <c r="G42" s="262"/>
      <c r="H42" s="261"/>
      <c r="I42" s="261"/>
      <c r="J42" s="261"/>
      <c r="K42" s="56"/>
      <c r="L42" s="260"/>
      <c r="M42" s="263"/>
      <c r="N42" s="56"/>
      <c r="O42" s="137"/>
      <c r="P42" s="137"/>
      <c r="Q42" s="264"/>
      <c r="R42" s="265"/>
      <c r="S42" s="56"/>
      <c r="T42" s="266"/>
      <c r="U42" s="109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  <c r="AN42" s="125"/>
      <c r="AO42" s="125"/>
      <c r="AP42" s="125"/>
      <c r="AQ42" s="125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5"/>
      <c r="BE42" s="125"/>
      <c r="BF42" s="125"/>
      <c r="BG42" s="125"/>
      <c r="BH42" s="125"/>
      <c r="BI42" s="125"/>
      <c r="BJ42" s="125"/>
      <c r="BK42" s="125"/>
      <c r="BL42" s="125"/>
      <c r="BM42" s="125"/>
      <c r="BN42" s="125"/>
      <c r="BO42" s="125"/>
      <c r="BP42" s="125"/>
      <c r="BQ42" s="125"/>
      <c r="BR42" s="125"/>
      <c r="BS42" s="125"/>
      <c r="BT42" s="125"/>
      <c r="BU42" s="125"/>
      <c r="BV42" s="125"/>
      <c r="BW42" s="125"/>
      <c r="BX42" s="125"/>
      <c r="BY42" s="125"/>
      <c r="BZ42" s="125"/>
      <c r="CA42" s="125"/>
      <c r="CB42" s="125"/>
      <c r="CC42" s="125"/>
      <c r="CD42" s="125"/>
      <c r="CE42" s="125"/>
      <c r="CF42" s="125"/>
      <c r="CG42" s="125"/>
      <c r="CH42" s="125"/>
      <c r="CI42" s="125"/>
      <c r="CJ42" s="125"/>
      <c r="CK42" s="125"/>
      <c r="CL42" s="125"/>
      <c r="CM42" s="125"/>
      <c r="CN42" s="125"/>
      <c r="CO42" s="125"/>
      <c r="CP42" s="125"/>
      <c r="CQ42" s="125"/>
      <c r="CR42" s="125"/>
      <c r="CS42" s="125"/>
      <c r="CT42" s="125"/>
      <c r="CU42" s="125"/>
      <c r="CV42" s="125"/>
      <c r="CW42" s="125"/>
      <c r="CX42" s="125"/>
      <c r="CY42" s="125"/>
      <c r="CZ42" s="125"/>
      <c r="DA42" s="128"/>
      <c r="DB42" s="125"/>
      <c r="DC42" s="125"/>
      <c r="DD42" s="125"/>
      <c r="DE42" s="125"/>
      <c r="DF42" s="125"/>
      <c r="DG42" s="125"/>
      <c r="DH42" s="125"/>
      <c r="DI42" s="125"/>
      <c r="DJ42" s="125"/>
      <c r="DK42" s="125"/>
    </row>
    <row r="43" spans="1:126" s="70" customFormat="1" ht="18.75" customHeight="1" thickBot="1" x14ac:dyDescent="0.4">
      <c r="A43" s="267" t="s">
        <v>168</v>
      </c>
      <c r="B43" s="268"/>
      <c r="C43" s="269" t="s">
        <v>5</v>
      </c>
      <c r="D43" s="270">
        <f>SUM($D12:$D42)</f>
        <v>0</v>
      </c>
      <c r="E43" s="271">
        <f>SUM($E12:$E42)</f>
        <v>0</v>
      </c>
      <c r="F43" s="272">
        <f>SUM($F12:$F42)</f>
        <v>0</v>
      </c>
      <c r="G43" s="270">
        <f>SUM($G12:$G42)</f>
        <v>0</v>
      </c>
      <c r="H43" s="273" t="s">
        <v>5</v>
      </c>
      <c r="I43" s="273" t="s">
        <v>5</v>
      </c>
      <c r="J43" s="273" t="s">
        <v>5</v>
      </c>
      <c r="K43" s="273" t="s">
        <v>5</v>
      </c>
      <c r="L43" s="274">
        <f>SUM($L12:$L42)</f>
        <v>0</v>
      </c>
      <c r="M43" s="272">
        <f>SUM($M12:$M42)</f>
        <v>0</v>
      </c>
      <c r="N43" s="270">
        <f>SUM($N12:$N42)</f>
        <v>0</v>
      </c>
      <c r="O43" s="275">
        <f>SUM($O12:$O42)</f>
        <v>0</v>
      </c>
      <c r="P43" s="275">
        <f>SUM($P12:$P42)</f>
        <v>0</v>
      </c>
      <c r="Q43" s="276">
        <f>SUM($Q12:Q42)</f>
        <v>0</v>
      </c>
      <c r="R43" s="277">
        <f>SUM($R12:$R42)</f>
        <v>0</v>
      </c>
      <c r="S43" s="278" t="s">
        <v>5</v>
      </c>
      <c r="T43" s="279" t="s">
        <v>5</v>
      </c>
      <c r="U43" s="280"/>
      <c r="V43" s="126"/>
      <c r="W43" s="126"/>
      <c r="X43" s="126"/>
      <c r="Y43" s="126"/>
      <c r="Z43" s="126"/>
      <c r="AA43" s="126"/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  <c r="AL43" s="126"/>
      <c r="AM43" s="126"/>
      <c r="AN43" s="126"/>
      <c r="AO43" s="126"/>
      <c r="AP43" s="126"/>
      <c r="AQ43" s="126"/>
      <c r="AR43" s="126"/>
      <c r="AS43" s="126"/>
      <c r="AT43" s="126"/>
      <c r="AU43" s="126"/>
      <c r="AV43" s="126"/>
      <c r="AW43" s="126"/>
      <c r="AX43" s="126"/>
      <c r="AY43" s="126"/>
      <c r="AZ43" s="126"/>
      <c r="BA43" s="126"/>
      <c r="BB43" s="126"/>
      <c r="BC43" s="126"/>
      <c r="BD43" s="126"/>
      <c r="BE43" s="126"/>
      <c r="BF43" s="126"/>
      <c r="BG43" s="126"/>
      <c r="BH43" s="126"/>
      <c r="BI43" s="126"/>
      <c r="BJ43" s="126"/>
      <c r="BK43" s="126"/>
      <c r="BL43" s="126"/>
      <c r="BM43" s="126"/>
      <c r="BN43" s="126"/>
      <c r="BO43" s="126"/>
      <c r="BP43" s="126"/>
      <c r="BQ43" s="126"/>
      <c r="BR43" s="126"/>
      <c r="BS43" s="126"/>
      <c r="BT43" s="126"/>
      <c r="BU43" s="126"/>
      <c r="BV43" s="126"/>
      <c r="BW43" s="126"/>
      <c r="BX43" s="126"/>
      <c r="BY43" s="126"/>
      <c r="BZ43" s="126"/>
      <c r="CA43" s="126"/>
      <c r="CB43" s="126"/>
      <c r="CC43" s="126"/>
      <c r="CD43" s="126"/>
      <c r="CE43" s="126"/>
      <c r="CF43" s="126"/>
      <c r="CG43" s="126"/>
      <c r="CH43" s="126"/>
      <c r="CI43" s="126"/>
      <c r="CJ43" s="126"/>
      <c r="CK43" s="126"/>
      <c r="CL43" s="126"/>
      <c r="CM43" s="126"/>
      <c r="CN43" s="126"/>
      <c r="CO43" s="126"/>
      <c r="CP43" s="126"/>
      <c r="CQ43" s="126"/>
      <c r="CR43" s="126"/>
      <c r="CS43" s="126"/>
      <c r="CT43" s="126"/>
      <c r="CU43" s="126"/>
      <c r="CV43" s="126"/>
      <c r="CW43" s="126"/>
      <c r="CX43" s="126"/>
      <c r="CY43" s="126"/>
      <c r="CZ43" s="126"/>
      <c r="DA43" s="281"/>
      <c r="DB43" s="126"/>
      <c r="DC43" s="126"/>
      <c r="DD43" s="126"/>
      <c r="DE43" s="126"/>
      <c r="DF43" s="126"/>
      <c r="DG43" s="126"/>
      <c r="DH43" s="126"/>
      <c r="DI43" s="126"/>
      <c r="DJ43" s="126"/>
      <c r="DK43" s="126"/>
      <c r="DL43" s="72"/>
      <c r="DM43" s="72"/>
      <c r="DN43" s="72"/>
      <c r="DO43" s="72"/>
      <c r="DP43" s="72"/>
      <c r="DQ43" s="72"/>
      <c r="DR43" s="72"/>
      <c r="DS43" s="72"/>
      <c r="DT43" s="72"/>
      <c r="DU43" s="72"/>
      <c r="DV43" s="72"/>
    </row>
    <row r="44" spans="1:126" x14ac:dyDescent="0.25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R44" s="37"/>
      <c r="S44" s="37"/>
      <c r="T44" s="37"/>
      <c r="U44" s="37"/>
    </row>
    <row r="45" spans="1:126" x14ac:dyDescent="0.25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R45" s="37"/>
      <c r="S45" s="37"/>
      <c r="T45" s="37"/>
      <c r="U45" s="37"/>
    </row>
    <row r="46" spans="1:126" x14ac:dyDescent="0.25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R46" s="37"/>
      <c r="S46" s="37"/>
      <c r="T46" s="37"/>
      <c r="U46" s="37"/>
    </row>
    <row r="47" spans="1:126" x14ac:dyDescent="0.25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R47" s="37"/>
      <c r="S47" s="37"/>
      <c r="T47" s="37"/>
      <c r="U47" s="37"/>
    </row>
    <row r="48" spans="1:126" x14ac:dyDescent="0.25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R48" s="37"/>
      <c r="S48" s="37"/>
      <c r="T48" s="37"/>
      <c r="U48" s="37"/>
    </row>
    <row r="49" spans="1:24" x14ac:dyDescent="0.25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R49" s="37"/>
      <c r="S49" s="37"/>
      <c r="T49" s="37"/>
      <c r="U49" s="37"/>
    </row>
    <row r="50" spans="1:24" x14ac:dyDescent="0.25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R50" s="37"/>
      <c r="S50" s="37"/>
      <c r="T50" s="37"/>
      <c r="U50" s="37"/>
    </row>
    <row r="51" spans="1:24" x14ac:dyDescent="0.25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R51" s="37"/>
      <c r="S51" s="37"/>
      <c r="T51" s="37"/>
      <c r="U51" s="37"/>
    </row>
    <row r="52" spans="1:24" x14ac:dyDescent="0.25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R52" s="37"/>
      <c r="S52" s="37"/>
      <c r="T52" s="37"/>
      <c r="U52" s="37"/>
    </row>
    <row r="53" spans="1:24" x14ac:dyDescent="0.25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R53" s="37"/>
      <c r="S53" s="37"/>
      <c r="T53" s="37"/>
      <c r="U53" s="37"/>
    </row>
    <row r="54" spans="1:24" x14ac:dyDescent="0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R54" s="37"/>
      <c r="S54" s="37"/>
      <c r="T54" s="37"/>
      <c r="U54" s="37"/>
    </row>
    <row r="55" spans="1:24" x14ac:dyDescent="0.25">
      <c r="A55" s="70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R55" s="70"/>
      <c r="S55" s="70"/>
      <c r="T55" s="70"/>
      <c r="U55" s="70"/>
      <c r="V55" s="284"/>
      <c r="W55" s="284"/>
      <c r="X55" s="284"/>
    </row>
    <row r="56" spans="1:24" x14ac:dyDescent="0.25">
      <c r="A56" s="70"/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R56" s="70"/>
      <c r="S56" s="70"/>
      <c r="T56" s="70"/>
      <c r="U56" s="70"/>
      <c r="V56" s="284"/>
      <c r="W56" s="284"/>
      <c r="X56" s="284"/>
    </row>
    <row r="57" spans="1:24" x14ac:dyDescent="0.25">
      <c r="A57" s="70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R57" s="70"/>
      <c r="S57" s="70"/>
      <c r="T57" s="70"/>
      <c r="U57" s="70"/>
      <c r="V57" s="284"/>
      <c r="W57" s="284"/>
      <c r="X57" s="284"/>
    </row>
    <row r="58" spans="1:24" x14ac:dyDescent="0.25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R58" s="70"/>
      <c r="S58" s="70"/>
      <c r="T58" s="70"/>
      <c r="U58" s="70"/>
      <c r="V58" s="284"/>
      <c r="W58" s="284"/>
      <c r="X58" s="284"/>
    </row>
    <row r="59" spans="1:24" x14ac:dyDescent="0.25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R59" s="70"/>
      <c r="S59" s="70"/>
      <c r="T59" s="70"/>
      <c r="U59" s="70"/>
      <c r="V59" s="284"/>
      <c r="W59" s="284"/>
      <c r="X59" s="284"/>
    </row>
    <row r="60" spans="1:24" x14ac:dyDescent="0.25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R60" s="70"/>
      <c r="S60" s="70"/>
      <c r="T60" s="70"/>
      <c r="U60" s="70"/>
      <c r="V60" s="284"/>
      <c r="W60" s="284"/>
      <c r="X60" s="284"/>
    </row>
    <row r="61" spans="1:24" x14ac:dyDescent="0.25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R61" s="70"/>
      <c r="S61" s="70"/>
      <c r="T61" s="70"/>
      <c r="U61" s="70"/>
      <c r="V61" s="284"/>
      <c r="W61" s="284"/>
      <c r="X61" s="284"/>
    </row>
    <row r="62" spans="1:24" x14ac:dyDescent="0.25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R62" s="70"/>
      <c r="S62" s="70"/>
      <c r="T62" s="70"/>
      <c r="U62" s="70"/>
      <c r="V62" s="284"/>
      <c r="W62" s="284"/>
      <c r="X62" s="284"/>
    </row>
    <row r="63" spans="1:24" x14ac:dyDescent="0.25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R63" s="70"/>
      <c r="S63" s="70"/>
      <c r="T63" s="70"/>
      <c r="U63" s="70"/>
      <c r="V63" s="284"/>
      <c r="W63" s="284"/>
      <c r="X63" s="284"/>
    </row>
  </sheetData>
  <sheetProtection password="C13C" sheet="1" objects="1"/>
  <pageMargins left="0.19685039370078741" right="0.19685039370078741" top="0.39370078740157483" bottom="0.19685039370078741" header="0.4921259845" footer="0.4921259845"/>
  <pageSetup paperSize="9" orientation="landscape" horizontalDpi="4294967292" verticalDpi="4294967292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showGridLines="0" zoomScale="130" workbookViewId="0">
      <pane ySplit="11" topLeftCell="A12" activePane="bottomLeft" state="frozen"/>
      <selection pane="bottomLeft" activeCell="A12" sqref="A12"/>
    </sheetView>
  </sheetViews>
  <sheetFormatPr baseColWidth="10" defaultColWidth="11.44140625" defaultRowHeight="12.6" x14ac:dyDescent="0.25"/>
  <cols>
    <col min="1" max="1" width="3.33203125" style="3" customWidth="1"/>
    <col min="2" max="2" width="23.33203125" style="3" customWidth="1"/>
    <col min="3" max="3" width="4.6640625" style="3" customWidth="1"/>
    <col min="4" max="4" width="7.6640625" style="3" customWidth="1"/>
    <col min="5" max="6" width="7.33203125" style="3" customWidth="1"/>
    <col min="7" max="7" width="7.6640625" style="3" customWidth="1"/>
    <col min="8" max="11" width="3.6640625" style="3" customWidth="1"/>
    <col min="12" max="12" width="7.6640625" style="3" customWidth="1"/>
    <col min="13" max="14" width="7.33203125" style="3" customWidth="1"/>
    <col min="15" max="15" width="4.6640625" style="123" customWidth="1"/>
    <col min="16" max="16" width="5.33203125" style="123" customWidth="1"/>
    <col min="17" max="17" width="4.6640625" style="123" customWidth="1"/>
    <col min="18" max="18" width="7.6640625" style="3" customWidth="1"/>
    <col min="19" max="20" width="4.33203125" style="3" customWidth="1"/>
    <col min="21" max="21" width="10.33203125" style="15" customWidth="1"/>
    <col min="22" max="16384" width="11.44140625" style="37"/>
  </cols>
  <sheetData>
    <row r="1" spans="1:21" x14ac:dyDescent="0.25">
      <c r="A1" s="3" t="s">
        <v>5</v>
      </c>
      <c r="R1"/>
      <c r="S1" s="2"/>
      <c r="T1" s="286">
        <f ca="1">TODAY()</f>
        <v>43843</v>
      </c>
    </row>
    <row r="2" spans="1:21" ht="16.2" x14ac:dyDescent="0.25">
      <c r="A2" s="28" t="s">
        <v>17</v>
      </c>
      <c r="C2" s="28">
        <f>Titelblatt!$E$9</f>
        <v>0</v>
      </c>
      <c r="L2"/>
      <c r="M2"/>
      <c r="N2"/>
    </row>
    <row r="3" spans="1:21" ht="13.2" thickBot="1" x14ac:dyDescent="0.3"/>
    <row r="4" spans="1:21" ht="5.0999999999999996" customHeight="1" x14ac:dyDescent="0.25">
      <c r="A4" s="132"/>
      <c r="B4" s="133"/>
      <c r="C4" s="134"/>
      <c r="D4" s="58"/>
      <c r="E4" s="58"/>
      <c r="F4" s="134"/>
      <c r="G4" s="58"/>
      <c r="H4" s="58"/>
      <c r="I4" s="58"/>
      <c r="J4" s="58"/>
      <c r="K4" s="58"/>
      <c r="L4" s="58"/>
      <c r="M4" s="135"/>
      <c r="N4" s="136"/>
      <c r="O4" s="137"/>
      <c r="P4" s="137"/>
      <c r="Q4" s="138"/>
      <c r="R4" s="139"/>
      <c r="S4" s="56"/>
      <c r="T4" s="140"/>
    </row>
    <row r="5" spans="1:21" x14ac:dyDescent="0.25">
      <c r="A5" s="141" t="s">
        <v>62</v>
      </c>
      <c r="B5" s="142" t="s">
        <v>63</v>
      </c>
      <c r="C5" s="143" t="s">
        <v>64</v>
      </c>
      <c r="D5" s="44" t="s">
        <v>169</v>
      </c>
      <c r="E5" s="44"/>
      <c r="F5" s="144"/>
      <c r="G5" s="52"/>
      <c r="H5" s="145" t="s">
        <v>66</v>
      </c>
      <c r="I5" s="50"/>
      <c r="J5" s="50"/>
      <c r="K5" s="52"/>
      <c r="L5" s="146"/>
      <c r="M5" s="147" t="s">
        <v>67</v>
      </c>
      <c r="N5" s="148" t="s">
        <v>68</v>
      </c>
      <c r="O5" s="149" t="s">
        <v>69</v>
      </c>
      <c r="P5" s="149" t="s">
        <v>170</v>
      </c>
      <c r="Q5" s="150" t="s">
        <v>71</v>
      </c>
      <c r="R5" s="151" t="s">
        <v>72</v>
      </c>
      <c r="S5" s="152" t="s">
        <v>171</v>
      </c>
      <c r="T5" s="153"/>
      <c r="U5" s="287" t="s">
        <v>5</v>
      </c>
    </row>
    <row r="6" spans="1:21" x14ac:dyDescent="0.25">
      <c r="A6" s="157"/>
      <c r="B6" s="142" t="s">
        <v>5</v>
      </c>
      <c r="C6" s="147" t="s">
        <v>78</v>
      </c>
      <c r="D6" s="44" t="s">
        <v>5</v>
      </c>
      <c r="E6" s="44"/>
      <c r="F6" s="144" t="s">
        <v>5</v>
      </c>
      <c r="G6" s="158" t="s">
        <v>172</v>
      </c>
      <c r="H6" s="29"/>
      <c r="I6" s="2"/>
      <c r="J6" s="44"/>
      <c r="K6" s="44"/>
      <c r="L6" s="159" t="s">
        <v>61</v>
      </c>
      <c r="M6" s="147" t="s">
        <v>80</v>
      </c>
      <c r="N6" s="148" t="s">
        <v>81</v>
      </c>
      <c r="O6" s="149" t="s">
        <v>82</v>
      </c>
      <c r="P6" s="149" t="s">
        <v>83</v>
      </c>
      <c r="Q6" s="150" t="s">
        <v>84</v>
      </c>
      <c r="R6" s="151" t="s">
        <v>85</v>
      </c>
      <c r="S6" s="160" t="s">
        <v>173</v>
      </c>
      <c r="T6" s="161"/>
      <c r="U6" s="287" t="s">
        <v>5</v>
      </c>
    </row>
    <row r="7" spans="1:21" x14ac:dyDescent="0.25">
      <c r="A7" s="141"/>
      <c r="B7" s="147"/>
      <c r="C7" s="143" t="s">
        <v>92</v>
      </c>
      <c r="D7" s="165" t="s">
        <v>93</v>
      </c>
      <c r="E7" s="165" t="s">
        <v>94</v>
      </c>
      <c r="F7" s="166" t="s">
        <v>95</v>
      </c>
      <c r="G7" s="167" t="s">
        <v>96</v>
      </c>
      <c r="H7" s="168" t="s">
        <v>97</v>
      </c>
      <c r="I7" s="41"/>
      <c r="J7" s="41"/>
      <c r="K7" s="41"/>
      <c r="L7" s="159" t="s">
        <v>96</v>
      </c>
      <c r="M7" s="159" t="s">
        <v>98</v>
      </c>
      <c r="N7" s="148" t="s">
        <v>99</v>
      </c>
      <c r="O7" s="149" t="s">
        <v>5</v>
      </c>
      <c r="P7" s="169" t="s">
        <v>100</v>
      </c>
      <c r="Q7" s="150" t="s">
        <v>85</v>
      </c>
      <c r="R7" s="151" t="s">
        <v>101</v>
      </c>
      <c r="S7" s="170" t="s">
        <v>5</v>
      </c>
      <c r="T7" s="171"/>
      <c r="U7" s="288"/>
    </row>
    <row r="8" spans="1:21" x14ac:dyDescent="0.25">
      <c r="A8" s="141"/>
      <c r="B8" s="147"/>
      <c r="C8" s="143" t="s">
        <v>115</v>
      </c>
      <c r="D8" s="174"/>
      <c r="E8" s="174" t="s">
        <v>5</v>
      </c>
      <c r="F8" s="143" t="s">
        <v>116</v>
      </c>
      <c r="G8" s="158" t="s">
        <v>5</v>
      </c>
      <c r="H8" s="149" t="s">
        <v>117</v>
      </c>
      <c r="I8" s="176" t="s">
        <v>118</v>
      </c>
      <c r="J8" s="176" t="s">
        <v>119</v>
      </c>
      <c r="K8" s="177" t="s">
        <v>120</v>
      </c>
      <c r="L8" s="178" t="s">
        <v>121</v>
      </c>
      <c r="M8" s="179" t="s">
        <v>5</v>
      </c>
      <c r="N8" s="148" t="s">
        <v>104</v>
      </c>
      <c r="O8" s="180" t="s">
        <v>5</v>
      </c>
      <c r="P8" s="181" t="s">
        <v>174</v>
      </c>
      <c r="Q8" s="150" t="s">
        <v>5</v>
      </c>
      <c r="R8" s="151" t="s">
        <v>123</v>
      </c>
      <c r="S8" s="182" t="s">
        <v>61</v>
      </c>
      <c r="T8" s="183" t="s">
        <v>124</v>
      </c>
      <c r="U8" s="288" t="s">
        <v>5</v>
      </c>
    </row>
    <row r="9" spans="1:21" x14ac:dyDescent="0.25">
      <c r="A9" s="188"/>
      <c r="B9" s="75" t="s">
        <v>5</v>
      </c>
      <c r="C9" s="189" t="s">
        <v>140</v>
      </c>
      <c r="D9" s="190" t="s">
        <v>141</v>
      </c>
      <c r="E9" s="190" t="s">
        <v>141</v>
      </c>
      <c r="F9" s="189" t="s">
        <v>141</v>
      </c>
      <c r="G9" s="191" t="s">
        <v>142</v>
      </c>
      <c r="H9" s="192"/>
      <c r="I9" s="193" t="s">
        <v>143</v>
      </c>
      <c r="J9" s="2"/>
      <c r="K9" s="189"/>
      <c r="L9" s="191" t="s">
        <v>144</v>
      </c>
      <c r="M9" s="75" t="s">
        <v>145</v>
      </c>
      <c r="N9" s="194" t="s">
        <v>145</v>
      </c>
      <c r="O9" s="180" t="s">
        <v>145</v>
      </c>
      <c r="P9" s="180" t="s">
        <v>145</v>
      </c>
      <c r="Q9" s="178" t="s">
        <v>145</v>
      </c>
      <c r="R9" s="195" t="s">
        <v>145</v>
      </c>
      <c r="S9" s="170" t="s">
        <v>146</v>
      </c>
      <c r="T9" s="196"/>
      <c r="U9" s="71"/>
    </row>
    <row r="10" spans="1:21" ht="5.0999999999999996" customHeight="1" thickBot="1" x14ac:dyDescent="0.3">
      <c r="A10" s="204"/>
      <c r="B10" s="205"/>
      <c r="C10" s="206"/>
      <c r="D10" s="207"/>
      <c r="E10" s="207"/>
      <c r="F10" s="206"/>
      <c r="G10" s="208"/>
      <c r="H10" s="209"/>
      <c r="I10" s="207"/>
      <c r="J10" s="207"/>
      <c r="K10" s="208"/>
      <c r="L10" s="210"/>
      <c r="M10" s="205"/>
      <c r="N10" s="211"/>
      <c r="O10" s="212"/>
      <c r="P10" s="212"/>
      <c r="Q10" s="213"/>
      <c r="R10" s="214"/>
      <c r="S10" s="215"/>
      <c r="T10" s="216"/>
      <c r="U10" s="289"/>
    </row>
    <row r="11" spans="1:21" ht="8.1" customHeight="1" x14ac:dyDescent="0.25">
      <c r="A11" s="217"/>
      <c r="B11" s="79"/>
      <c r="C11" s="223"/>
      <c r="D11" s="219"/>
      <c r="E11" s="222"/>
      <c r="F11" s="220"/>
      <c r="G11" s="29"/>
      <c r="H11" s="221"/>
      <c r="I11" s="222"/>
      <c r="J11" s="222"/>
      <c r="K11" s="223"/>
      <c r="L11" s="224"/>
      <c r="M11" s="224"/>
      <c r="N11" s="225"/>
      <c r="O11" s="226"/>
      <c r="P11" s="226"/>
      <c r="Q11" s="227"/>
      <c r="R11" s="228"/>
      <c r="S11" s="229"/>
      <c r="T11" s="230"/>
      <c r="U11" s="290"/>
    </row>
    <row r="12" spans="1:21" s="259" customFormat="1" ht="17.100000000000001" customHeight="1" x14ac:dyDescent="0.25">
      <c r="A12" s="231"/>
      <c r="B12" s="232"/>
      <c r="C12" s="233"/>
      <c r="D12" s="234"/>
      <c r="E12" s="234"/>
      <c r="F12" s="235"/>
      <c r="G12" s="236"/>
      <c r="H12" s="237"/>
      <c r="I12" s="238"/>
      <c r="J12" s="238"/>
      <c r="K12" s="238"/>
      <c r="L12" s="239"/>
      <c r="M12" s="239"/>
      <c r="N12" s="240"/>
      <c r="O12" s="241"/>
      <c r="P12" s="241"/>
      <c r="Q12" s="242"/>
      <c r="R12" s="243"/>
      <c r="S12" s="244" t="s">
        <v>5</v>
      </c>
      <c r="T12" s="245"/>
      <c r="U12" s="291"/>
    </row>
    <row r="13" spans="1:21" ht="8.1" customHeight="1" x14ac:dyDescent="0.25">
      <c r="A13" s="217"/>
      <c r="B13" s="79"/>
      <c r="C13" s="223"/>
      <c r="D13" s="219"/>
      <c r="E13" s="222"/>
      <c r="F13" s="220"/>
      <c r="G13" s="29"/>
      <c r="H13" s="221" t="s">
        <v>5</v>
      </c>
      <c r="I13" s="222"/>
      <c r="J13" s="222"/>
      <c r="K13" s="223"/>
      <c r="L13" s="224"/>
      <c r="M13" s="224"/>
      <c r="N13" s="225"/>
      <c r="O13" s="226"/>
      <c r="P13" s="226"/>
      <c r="Q13" s="227"/>
      <c r="R13" s="228"/>
      <c r="S13" s="229"/>
      <c r="T13" s="230"/>
      <c r="U13" s="290"/>
    </row>
    <row r="14" spans="1:21" s="259" customFormat="1" ht="17.100000000000001" customHeight="1" x14ac:dyDescent="0.25">
      <c r="A14" s="231" t="s">
        <v>5</v>
      </c>
      <c r="B14" s="232" t="s">
        <v>5</v>
      </c>
      <c r="C14" s="233" t="s">
        <v>5</v>
      </c>
      <c r="D14" s="234"/>
      <c r="E14" s="234" t="s">
        <v>5</v>
      </c>
      <c r="F14" s="235" t="s">
        <v>5</v>
      </c>
      <c r="G14" s="236" t="s">
        <v>5</v>
      </c>
      <c r="H14" s="237" t="s">
        <v>5</v>
      </c>
      <c r="I14" s="238"/>
      <c r="J14" s="238"/>
      <c r="K14" s="238"/>
      <c r="L14" s="239" t="s">
        <v>5</v>
      </c>
      <c r="M14" s="239" t="s">
        <v>5</v>
      </c>
      <c r="N14" s="240" t="s">
        <v>5</v>
      </c>
      <c r="O14" s="241" t="s">
        <v>5</v>
      </c>
      <c r="P14" s="241" t="s">
        <v>5</v>
      </c>
      <c r="Q14" s="242" t="s">
        <v>5</v>
      </c>
      <c r="R14" s="243" t="s">
        <v>5</v>
      </c>
      <c r="S14" s="244" t="s">
        <v>5</v>
      </c>
      <c r="T14" s="245" t="s">
        <v>5</v>
      </c>
      <c r="U14" s="291"/>
    </row>
    <row r="15" spans="1:21" ht="8.1" customHeight="1" x14ac:dyDescent="0.25">
      <c r="A15" s="217"/>
      <c r="B15" s="79"/>
      <c r="C15" s="223"/>
      <c r="D15" s="219"/>
      <c r="E15" s="222"/>
      <c r="F15" s="220"/>
      <c r="G15" s="29"/>
      <c r="H15" s="221" t="s">
        <v>5</v>
      </c>
      <c r="I15" s="222"/>
      <c r="J15" s="222"/>
      <c r="K15" s="223"/>
      <c r="L15" s="224"/>
      <c r="M15" s="224"/>
      <c r="N15" s="225"/>
      <c r="O15" s="226"/>
      <c r="P15" s="226"/>
      <c r="Q15" s="227"/>
      <c r="R15" s="228"/>
      <c r="S15" s="229"/>
      <c r="T15" s="230"/>
      <c r="U15" s="290"/>
    </row>
    <row r="16" spans="1:21" s="259" customFormat="1" ht="17.100000000000001" customHeight="1" x14ac:dyDescent="0.25">
      <c r="A16" s="231" t="s">
        <v>5</v>
      </c>
      <c r="B16" s="232" t="s">
        <v>5</v>
      </c>
      <c r="C16" s="233" t="s">
        <v>5</v>
      </c>
      <c r="D16" s="234"/>
      <c r="E16" s="234" t="s">
        <v>5</v>
      </c>
      <c r="F16" s="235" t="s">
        <v>5</v>
      </c>
      <c r="G16" s="236" t="s">
        <v>5</v>
      </c>
      <c r="H16" s="237" t="s">
        <v>5</v>
      </c>
      <c r="I16" s="238"/>
      <c r="J16" s="238"/>
      <c r="K16" s="238"/>
      <c r="L16" s="239" t="s">
        <v>5</v>
      </c>
      <c r="M16" s="239" t="s">
        <v>5</v>
      </c>
      <c r="N16" s="240" t="s">
        <v>5</v>
      </c>
      <c r="O16" s="241" t="s">
        <v>5</v>
      </c>
      <c r="P16" s="241" t="s">
        <v>5</v>
      </c>
      <c r="Q16" s="242" t="s">
        <v>5</v>
      </c>
      <c r="R16" s="243" t="s">
        <v>5</v>
      </c>
      <c r="S16" s="244" t="s">
        <v>5</v>
      </c>
      <c r="T16" s="245" t="s">
        <v>5</v>
      </c>
      <c r="U16" s="291"/>
    </row>
    <row r="17" spans="1:21" ht="8.1" customHeight="1" x14ac:dyDescent="0.25">
      <c r="A17" s="217"/>
      <c r="B17" s="79"/>
      <c r="C17" s="223"/>
      <c r="D17" s="219"/>
      <c r="E17" s="222"/>
      <c r="F17" s="220"/>
      <c r="G17" s="29"/>
      <c r="H17" s="221" t="s">
        <v>5</v>
      </c>
      <c r="I17" s="222"/>
      <c r="J17" s="222"/>
      <c r="K17" s="223"/>
      <c r="L17" s="224"/>
      <c r="M17" s="224"/>
      <c r="N17" s="225"/>
      <c r="O17" s="226"/>
      <c r="P17" s="226"/>
      <c r="Q17" s="227"/>
      <c r="R17" s="228"/>
      <c r="S17" s="229"/>
      <c r="T17" s="230"/>
      <c r="U17" s="290"/>
    </row>
    <row r="18" spans="1:21" s="259" customFormat="1" ht="17.100000000000001" customHeight="1" x14ac:dyDescent="0.25">
      <c r="A18" s="231" t="s">
        <v>5</v>
      </c>
      <c r="B18" s="232" t="s">
        <v>5</v>
      </c>
      <c r="C18" s="233" t="s">
        <v>5</v>
      </c>
      <c r="D18" s="234"/>
      <c r="E18" s="234" t="s">
        <v>5</v>
      </c>
      <c r="F18" s="235" t="s">
        <v>5</v>
      </c>
      <c r="G18" s="236" t="s">
        <v>5</v>
      </c>
      <c r="H18" s="237" t="s">
        <v>5</v>
      </c>
      <c r="I18" s="238"/>
      <c r="J18" s="238"/>
      <c r="K18" s="238"/>
      <c r="L18" s="239" t="s">
        <v>5</v>
      </c>
      <c r="M18" s="239" t="s">
        <v>5</v>
      </c>
      <c r="N18" s="240" t="s">
        <v>5</v>
      </c>
      <c r="O18" s="241" t="s">
        <v>5</v>
      </c>
      <c r="P18" s="241" t="s">
        <v>5</v>
      </c>
      <c r="Q18" s="242" t="s">
        <v>5</v>
      </c>
      <c r="R18" s="243" t="s">
        <v>5</v>
      </c>
      <c r="S18" s="244" t="s">
        <v>5</v>
      </c>
      <c r="T18" s="245" t="s">
        <v>5</v>
      </c>
      <c r="U18" s="291"/>
    </row>
    <row r="19" spans="1:21" ht="8.1" customHeight="1" x14ac:dyDescent="0.25">
      <c r="A19" s="217"/>
      <c r="B19" s="79"/>
      <c r="C19" s="223"/>
      <c r="D19" s="219"/>
      <c r="E19" s="222"/>
      <c r="F19" s="220"/>
      <c r="G19" s="29"/>
      <c r="H19" s="221" t="s">
        <v>5</v>
      </c>
      <c r="I19" s="222"/>
      <c r="J19" s="222"/>
      <c r="K19" s="223"/>
      <c r="L19" s="224"/>
      <c r="M19" s="224"/>
      <c r="N19" s="225"/>
      <c r="O19" s="226"/>
      <c r="P19" s="226"/>
      <c r="Q19" s="227"/>
      <c r="R19" s="228"/>
      <c r="S19" s="229"/>
      <c r="T19" s="230"/>
      <c r="U19" s="290"/>
    </row>
    <row r="20" spans="1:21" s="259" customFormat="1" ht="17.100000000000001" customHeight="1" x14ac:dyDescent="0.25">
      <c r="A20" s="231" t="s">
        <v>5</v>
      </c>
      <c r="B20" s="232" t="s">
        <v>5</v>
      </c>
      <c r="C20" s="233" t="s">
        <v>5</v>
      </c>
      <c r="D20" s="234"/>
      <c r="E20" s="234" t="s">
        <v>5</v>
      </c>
      <c r="F20" s="235" t="s">
        <v>5</v>
      </c>
      <c r="G20" s="236" t="s">
        <v>5</v>
      </c>
      <c r="H20" s="237" t="s">
        <v>5</v>
      </c>
      <c r="I20" s="238"/>
      <c r="J20" s="238"/>
      <c r="K20" s="238"/>
      <c r="L20" s="239" t="s">
        <v>5</v>
      </c>
      <c r="M20" s="239" t="s">
        <v>5</v>
      </c>
      <c r="N20" s="240" t="s">
        <v>5</v>
      </c>
      <c r="O20" s="241" t="s">
        <v>5</v>
      </c>
      <c r="P20" s="241" t="s">
        <v>5</v>
      </c>
      <c r="Q20" s="242" t="s">
        <v>5</v>
      </c>
      <c r="R20" s="243" t="s">
        <v>5</v>
      </c>
      <c r="S20" s="244" t="s">
        <v>5</v>
      </c>
      <c r="T20" s="245" t="s">
        <v>5</v>
      </c>
      <c r="U20" s="291"/>
    </row>
    <row r="21" spans="1:21" ht="8.1" customHeight="1" x14ac:dyDescent="0.25">
      <c r="A21" s="217"/>
      <c r="B21" s="79"/>
      <c r="C21" s="223"/>
      <c r="D21" s="219"/>
      <c r="E21" s="222"/>
      <c r="F21" s="220"/>
      <c r="G21" s="29"/>
      <c r="H21" s="221" t="s">
        <v>5</v>
      </c>
      <c r="I21" s="222"/>
      <c r="J21" s="222"/>
      <c r="K21" s="223"/>
      <c r="L21" s="224"/>
      <c r="M21" s="224"/>
      <c r="N21" s="225"/>
      <c r="O21" s="226"/>
      <c r="P21" s="226"/>
      <c r="Q21" s="227"/>
      <c r="R21" s="228"/>
      <c r="S21" s="229"/>
      <c r="T21" s="230"/>
      <c r="U21" s="290"/>
    </row>
    <row r="22" spans="1:21" s="259" customFormat="1" ht="17.100000000000001" customHeight="1" x14ac:dyDescent="0.25">
      <c r="A22" s="231" t="s">
        <v>5</v>
      </c>
      <c r="B22" s="232" t="s">
        <v>5</v>
      </c>
      <c r="C22" s="233" t="s">
        <v>5</v>
      </c>
      <c r="D22" s="234"/>
      <c r="E22" s="234" t="s">
        <v>5</v>
      </c>
      <c r="F22" s="235" t="s">
        <v>5</v>
      </c>
      <c r="G22" s="236" t="s">
        <v>5</v>
      </c>
      <c r="H22" s="237" t="s">
        <v>5</v>
      </c>
      <c r="I22" s="238"/>
      <c r="J22" s="238"/>
      <c r="K22" s="238"/>
      <c r="L22" s="239" t="s">
        <v>5</v>
      </c>
      <c r="M22" s="239" t="s">
        <v>5</v>
      </c>
      <c r="N22" s="240" t="s">
        <v>5</v>
      </c>
      <c r="O22" s="241" t="s">
        <v>5</v>
      </c>
      <c r="P22" s="241" t="s">
        <v>5</v>
      </c>
      <c r="Q22" s="242" t="s">
        <v>5</v>
      </c>
      <c r="R22" s="243" t="s">
        <v>5</v>
      </c>
      <c r="S22" s="244" t="s">
        <v>5</v>
      </c>
      <c r="T22" s="245" t="s">
        <v>5</v>
      </c>
      <c r="U22" s="291"/>
    </row>
    <row r="23" spans="1:21" ht="8.1" customHeight="1" x14ac:dyDescent="0.25">
      <c r="A23" s="217"/>
      <c r="B23" s="79"/>
      <c r="C23" s="223"/>
      <c r="D23" s="219"/>
      <c r="E23" s="222"/>
      <c r="F23" s="220"/>
      <c r="G23" s="29"/>
      <c r="H23" s="221" t="s">
        <v>5</v>
      </c>
      <c r="I23" s="222"/>
      <c r="J23" s="222"/>
      <c r="K23" s="223"/>
      <c r="L23" s="224"/>
      <c r="M23" s="224"/>
      <c r="N23" s="225"/>
      <c r="O23" s="226"/>
      <c r="P23" s="226"/>
      <c r="Q23" s="227"/>
      <c r="R23" s="228"/>
      <c r="S23" s="229"/>
      <c r="T23" s="230"/>
      <c r="U23" s="290"/>
    </row>
    <row r="24" spans="1:21" s="259" customFormat="1" ht="17.100000000000001" customHeight="1" x14ac:dyDescent="0.25">
      <c r="A24" s="231" t="s">
        <v>5</v>
      </c>
      <c r="B24" s="232" t="s">
        <v>5</v>
      </c>
      <c r="C24" s="233" t="s">
        <v>5</v>
      </c>
      <c r="D24" s="234"/>
      <c r="E24" s="234" t="s">
        <v>5</v>
      </c>
      <c r="F24" s="235" t="s">
        <v>5</v>
      </c>
      <c r="G24" s="236" t="s">
        <v>5</v>
      </c>
      <c r="H24" s="237" t="s">
        <v>5</v>
      </c>
      <c r="I24" s="238"/>
      <c r="J24" s="238"/>
      <c r="K24" s="238"/>
      <c r="L24" s="239" t="s">
        <v>5</v>
      </c>
      <c r="M24" s="239" t="s">
        <v>5</v>
      </c>
      <c r="N24" s="240" t="s">
        <v>5</v>
      </c>
      <c r="O24" s="241" t="s">
        <v>5</v>
      </c>
      <c r="P24" s="241" t="s">
        <v>5</v>
      </c>
      <c r="Q24" s="242" t="s">
        <v>5</v>
      </c>
      <c r="R24" s="243" t="s">
        <v>5</v>
      </c>
      <c r="S24" s="244" t="s">
        <v>5</v>
      </c>
      <c r="T24" s="245" t="s">
        <v>5</v>
      </c>
      <c r="U24" s="291"/>
    </row>
    <row r="25" spans="1:21" ht="8.1" customHeight="1" x14ac:dyDescent="0.25">
      <c r="A25" s="217"/>
      <c r="B25" s="79"/>
      <c r="C25" s="223"/>
      <c r="D25" s="219"/>
      <c r="E25" s="222"/>
      <c r="F25" s="220"/>
      <c r="G25" s="29"/>
      <c r="H25" s="221" t="s">
        <v>5</v>
      </c>
      <c r="I25" s="222"/>
      <c r="J25" s="222"/>
      <c r="K25" s="223"/>
      <c r="L25" s="224"/>
      <c r="M25" s="224"/>
      <c r="N25" s="225"/>
      <c r="O25" s="226"/>
      <c r="P25" s="226"/>
      <c r="Q25" s="227"/>
      <c r="R25" s="228"/>
      <c r="S25" s="229"/>
      <c r="T25" s="230"/>
      <c r="U25" s="290"/>
    </row>
    <row r="26" spans="1:21" s="259" customFormat="1" ht="17.100000000000001" customHeight="1" x14ac:dyDescent="0.25">
      <c r="A26" s="231" t="s">
        <v>5</v>
      </c>
      <c r="B26" s="232" t="s">
        <v>5</v>
      </c>
      <c r="C26" s="233" t="s">
        <v>5</v>
      </c>
      <c r="D26" s="234"/>
      <c r="E26" s="234" t="s">
        <v>5</v>
      </c>
      <c r="F26" s="235" t="s">
        <v>5</v>
      </c>
      <c r="G26" s="236" t="s">
        <v>5</v>
      </c>
      <c r="H26" s="237" t="s">
        <v>5</v>
      </c>
      <c r="I26" s="238"/>
      <c r="J26" s="238"/>
      <c r="K26" s="238"/>
      <c r="L26" s="239" t="s">
        <v>5</v>
      </c>
      <c r="M26" s="239" t="s">
        <v>5</v>
      </c>
      <c r="N26" s="240" t="s">
        <v>5</v>
      </c>
      <c r="O26" s="241" t="s">
        <v>5</v>
      </c>
      <c r="P26" s="241" t="s">
        <v>5</v>
      </c>
      <c r="Q26" s="242" t="s">
        <v>5</v>
      </c>
      <c r="R26" s="243" t="s">
        <v>5</v>
      </c>
      <c r="S26" s="244" t="s">
        <v>5</v>
      </c>
      <c r="T26" s="245" t="s">
        <v>5</v>
      </c>
      <c r="U26" s="291"/>
    </row>
    <row r="27" spans="1:21" ht="8.1" customHeight="1" x14ac:dyDescent="0.25">
      <c r="A27" s="217"/>
      <c r="B27" s="79"/>
      <c r="C27" s="223"/>
      <c r="D27" s="219"/>
      <c r="E27" s="222"/>
      <c r="F27" s="220"/>
      <c r="G27" s="29"/>
      <c r="H27" s="221" t="s">
        <v>5</v>
      </c>
      <c r="I27" s="222"/>
      <c r="J27" s="222"/>
      <c r="K27" s="223"/>
      <c r="L27" s="224"/>
      <c r="M27" s="224"/>
      <c r="N27" s="225"/>
      <c r="O27" s="226"/>
      <c r="P27" s="226"/>
      <c r="Q27" s="227"/>
      <c r="R27" s="228"/>
      <c r="S27" s="229"/>
      <c r="T27" s="230"/>
      <c r="U27" s="290"/>
    </row>
    <row r="28" spans="1:21" s="259" customFormat="1" ht="17.100000000000001" customHeight="1" x14ac:dyDescent="0.25">
      <c r="A28" s="231" t="s">
        <v>5</v>
      </c>
      <c r="B28" s="232" t="s">
        <v>5</v>
      </c>
      <c r="C28" s="233" t="s">
        <v>5</v>
      </c>
      <c r="D28" s="234"/>
      <c r="E28" s="234" t="s">
        <v>5</v>
      </c>
      <c r="F28" s="235" t="s">
        <v>5</v>
      </c>
      <c r="G28" s="236" t="s">
        <v>5</v>
      </c>
      <c r="H28" s="237" t="s">
        <v>5</v>
      </c>
      <c r="I28" s="238"/>
      <c r="J28" s="238"/>
      <c r="K28" s="238"/>
      <c r="L28" s="239" t="s">
        <v>5</v>
      </c>
      <c r="M28" s="239" t="s">
        <v>5</v>
      </c>
      <c r="N28" s="240" t="s">
        <v>5</v>
      </c>
      <c r="O28" s="241" t="s">
        <v>5</v>
      </c>
      <c r="P28" s="241" t="s">
        <v>5</v>
      </c>
      <c r="Q28" s="242" t="s">
        <v>5</v>
      </c>
      <c r="R28" s="243" t="s">
        <v>5</v>
      </c>
      <c r="S28" s="244" t="s">
        <v>5</v>
      </c>
      <c r="T28" s="245" t="s">
        <v>5</v>
      </c>
      <c r="U28" s="291"/>
    </row>
    <row r="29" spans="1:21" ht="8.1" customHeight="1" x14ac:dyDescent="0.25">
      <c r="A29" s="217"/>
      <c r="B29" s="79"/>
      <c r="C29" s="223"/>
      <c r="D29" s="219"/>
      <c r="E29" s="222"/>
      <c r="F29" s="220"/>
      <c r="G29" s="29"/>
      <c r="H29" s="221" t="s">
        <v>5</v>
      </c>
      <c r="I29" s="222"/>
      <c r="J29" s="222"/>
      <c r="K29" s="223"/>
      <c r="L29" s="224"/>
      <c r="M29" s="224"/>
      <c r="N29" s="225"/>
      <c r="O29" s="226"/>
      <c r="P29" s="226"/>
      <c r="Q29" s="227"/>
      <c r="R29" s="228"/>
      <c r="S29" s="229"/>
      <c r="T29" s="230"/>
      <c r="U29" s="290"/>
    </row>
    <row r="30" spans="1:21" s="259" customFormat="1" ht="17.100000000000001" customHeight="1" x14ac:dyDescent="0.25">
      <c r="A30" s="231" t="s">
        <v>5</v>
      </c>
      <c r="B30" s="232" t="s">
        <v>5</v>
      </c>
      <c r="C30" s="233" t="s">
        <v>5</v>
      </c>
      <c r="D30" s="234"/>
      <c r="E30" s="234" t="s">
        <v>5</v>
      </c>
      <c r="F30" s="235" t="s">
        <v>5</v>
      </c>
      <c r="G30" s="236" t="s">
        <v>5</v>
      </c>
      <c r="H30" s="237" t="s">
        <v>5</v>
      </c>
      <c r="I30" s="238"/>
      <c r="J30" s="238"/>
      <c r="K30" s="238"/>
      <c r="L30" s="239" t="s">
        <v>5</v>
      </c>
      <c r="M30" s="239" t="s">
        <v>5</v>
      </c>
      <c r="N30" s="240" t="s">
        <v>5</v>
      </c>
      <c r="O30" s="241" t="s">
        <v>5</v>
      </c>
      <c r="P30" s="241" t="s">
        <v>5</v>
      </c>
      <c r="Q30" s="242" t="s">
        <v>5</v>
      </c>
      <c r="R30" s="243" t="s">
        <v>5</v>
      </c>
      <c r="S30" s="244" t="s">
        <v>5</v>
      </c>
      <c r="T30" s="245" t="s">
        <v>5</v>
      </c>
      <c r="U30" s="291"/>
    </row>
    <row r="31" spans="1:21" ht="8.1" customHeight="1" x14ac:dyDescent="0.25">
      <c r="A31" s="217"/>
      <c r="B31" s="79"/>
      <c r="C31" s="223"/>
      <c r="D31" s="219"/>
      <c r="E31" s="222"/>
      <c r="F31" s="220"/>
      <c r="G31" s="29"/>
      <c r="H31" s="221" t="s">
        <v>5</v>
      </c>
      <c r="I31" s="222"/>
      <c r="J31" s="222"/>
      <c r="K31" s="223"/>
      <c r="L31" s="224"/>
      <c r="M31" s="224"/>
      <c r="N31" s="225"/>
      <c r="O31" s="226"/>
      <c r="P31" s="226"/>
      <c r="Q31" s="227"/>
      <c r="R31" s="228"/>
      <c r="S31" s="229"/>
      <c r="T31" s="230"/>
      <c r="U31" s="290"/>
    </row>
    <row r="32" spans="1:21" s="259" customFormat="1" ht="17.100000000000001" customHeight="1" x14ac:dyDescent="0.25">
      <c r="A32" s="231" t="s">
        <v>5</v>
      </c>
      <c r="B32" s="232" t="s">
        <v>5</v>
      </c>
      <c r="C32" s="233" t="s">
        <v>5</v>
      </c>
      <c r="D32" s="234"/>
      <c r="E32" s="234" t="s">
        <v>5</v>
      </c>
      <c r="F32" s="235" t="s">
        <v>5</v>
      </c>
      <c r="G32" s="236" t="s">
        <v>5</v>
      </c>
      <c r="H32" s="237" t="s">
        <v>5</v>
      </c>
      <c r="I32" s="238"/>
      <c r="J32" s="238"/>
      <c r="K32" s="238"/>
      <c r="L32" s="239" t="s">
        <v>5</v>
      </c>
      <c r="M32" s="239" t="s">
        <v>5</v>
      </c>
      <c r="N32" s="240" t="s">
        <v>5</v>
      </c>
      <c r="O32" s="241" t="s">
        <v>5</v>
      </c>
      <c r="P32" s="241" t="s">
        <v>5</v>
      </c>
      <c r="Q32" s="242" t="s">
        <v>5</v>
      </c>
      <c r="R32" s="243" t="s">
        <v>5</v>
      </c>
      <c r="S32" s="244" t="s">
        <v>5</v>
      </c>
      <c r="T32" s="245" t="s">
        <v>5</v>
      </c>
      <c r="U32" s="291"/>
    </row>
    <row r="33" spans="1:21" ht="8.1" customHeight="1" x14ac:dyDescent="0.25">
      <c r="A33" s="217"/>
      <c r="B33" s="79"/>
      <c r="C33" s="223"/>
      <c r="D33" s="219"/>
      <c r="E33" s="222"/>
      <c r="F33" s="220"/>
      <c r="G33" s="29"/>
      <c r="H33" s="221" t="s">
        <v>5</v>
      </c>
      <c r="I33" s="222"/>
      <c r="J33" s="222"/>
      <c r="K33" s="223"/>
      <c r="L33" s="224"/>
      <c r="M33" s="224"/>
      <c r="N33" s="225"/>
      <c r="O33" s="226"/>
      <c r="P33" s="226"/>
      <c r="Q33" s="227"/>
      <c r="R33" s="228"/>
      <c r="S33" s="229"/>
      <c r="T33" s="230"/>
      <c r="U33" s="290"/>
    </row>
    <row r="34" spans="1:21" s="259" customFormat="1" ht="17.100000000000001" customHeight="1" x14ac:dyDescent="0.25">
      <c r="A34" s="231" t="s">
        <v>5</v>
      </c>
      <c r="B34" s="232" t="s">
        <v>5</v>
      </c>
      <c r="C34" s="233" t="s">
        <v>5</v>
      </c>
      <c r="D34" s="234"/>
      <c r="E34" s="234" t="s">
        <v>5</v>
      </c>
      <c r="F34" s="235" t="s">
        <v>5</v>
      </c>
      <c r="G34" s="236" t="s">
        <v>5</v>
      </c>
      <c r="H34" s="237" t="s">
        <v>5</v>
      </c>
      <c r="I34" s="238"/>
      <c r="J34" s="238"/>
      <c r="K34" s="238"/>
      <c r="L34" s="239" t="s">
        <v>5</v>
      </c>
      <c r="M34" s="239" t="s">
        <v>5</v>
      </c>
      <c r="N34" s="240" t="s">
        <v>5</v>
      </c>
      <c r="O34" s="241" t="s">
        <v>5</v>
      </c>
      <c r="P34" s="241" t="s">
        <v>5</v>
      </c>
      <c r="Q34" s="242" t="s">
        <v>5</v>
      </c>
      <c r="R34" s="243" t="s">
        <v>5</v>
      </c>
      <c r="S34" s="244" t="s">
        <v>5</v>
      </c>
      <c r="T34" s="245" t="s">
        <v>5</v>
      </c>
      <c r="U34" s="291"/>
    </row>
    <row r="35" spans="1:21" ht="8.1" customHeight="1" x14ac:dyDescent="0.25">
      <c r="A35" s="217"/>
      <c r="B35" s="79"/>
      <c r="C35" s="223"/>
      <c r="D35" s="219"/>
      <c r="E35" s="222"/>
      <c r="F35" s="220"/>
      <c r="G35" s="29"/>
      <c r="H35" s="221" t="s">
        <v>5</v>
      </c>
      <c r="I35" s="222"/>
      <c r="J35" s="222"/>
      <c r="K35" s="223"/>
      <c r="L35" s="224"/>
      <c r="M35" s="224"/>
      <c r="N35" s="225"/>
      <c r="O35" s="226"/>
      <c r="P35" s="226"/>
      <c r="Q35" s="227"/>
      <c r="R35" s="228"/>
      <c r="S35" s="229"/>
      <c r="T35" s="230"/>
      <c r="U35" s="290"/>
    </row>
    <row r="36" spans="1:21" s="259" customFormat="1" ht="17.100000000000001" customHeight="1" x14ac:dyDescent="0.25">
      <c r="A36" s="231" t="s">
        <v>5</v>
      </c>
      <c r="B36" s="232" t="s">
        <v>5</v>
      </c>
      <c r="C36" s="233" t="s">
        <v>5</v>
      </c>
      <c r="D36" s="234"/>
      <c r="E36" s="234" t="s">
        <v>5</v>
      </c>
      <c r="F36" s="235" t="s">
        <v>5</v>
      </c>
      <c r="G36" s="236" t="s">
        <v>5</v>
      </c>
      <c r="H36" s="237" t="s">
        <v>5</v>
      </c>
      <c r="I36" s="238"/>
      <c r="J36" s="238"/>
      <c r="K36" s="238"/>
      <c r="L36" s="239" t="s">
        <v>5</v>
      </c>
      <c r="M36" s="239" t="s">
        <v>5</v>
      </c>
      <c r="N36" s="240" t="s">
        <v>5</v>
      </c>
      <c r="O36" s="241" t="s">
        <v>5</v>
      </c>
      <c r="P36" s="241" t="s">
        <v>5</v>
      </c>
      <c r="Q36" s="242" t="s">
        <v>5</v>
      </c>
      <c r="R36" s="243" t="s">
        <v>5</v>
      </c>
      <c r="S36" s="244" t="s">
        <v>5</v>
      </c>
      <c r="T36" s="245" t="s">
        <v>5</v>
      </c>
      <c r="U36" s="291"/>
    </row>
    <row r="37" spans="1:21" ht="8.1" customHeight="1" x14ac:dyDescent="0.25">
      <c r="A37" s="217"/>
      <c r="B37" s="79"/>
      <c r="C37" s="223"/>
      <c r="D37" s="219"/>
      <c r="E37" s="222"/>
      <c r="F37" s="220"/>
      <c r="G37" s="29"/>
      <c r="H37" s="221" t="s">
        <v>5</v>
      </c>
      <c r="I37" s="222"/>
      <c r="J37" s="222"/>
      <c r="K37" s="223"/>
      <c r="L37" s="224"/>
      <c r="M37" s="224"/>
      <c r="N37" s="225"/>
      <c r="O37" s="226"/>
      <c r="P37" s="226"/>
      <c r="Q37" s="227"/>
      <c r="R37" s="228"/>
      <c r="S37" s="229"/>
      <c r="T37" s="230"/>
      <c r="U37" s="290"/>
    </row>
    <row r="38" spans="1:21" s="259" customFormat="1" ht="17.100000000000001" customHeight="1" x14ac:dyDescent="0.25">
      <c r="A38" s="231" t="s">
        <v>5</v>
      </c>
      <c r="B38" s="232" t="s">
        <v>5</v>
      </c>
      <c r="C38" s="233" t="s">
        <v>5</v>
      </c>
      <c r="D38" s="234"/>
      <c r="E38" s="234" t="s">
        <v>5</v>
      </c>
      <c r="F38" s="235" t="s">
        <v>5</v>
      </c>
      <c r="G38" s="236" t="s">
        <v>5</v>
      </c>
      <c r="H38" s="237" t="s">
        <v>5</v>
      </c>
      <c r="I38" s="238"/>
      <c r="J38" s="238"/>
      <c r="K38" s="238"/>
      <c r="L38" s="239" t="s">
        <v>5</v>
      </c>
      <c r="M38" s="239" t="s">
        <v>5</v>
      </c>
      <c r="N38" s="240" t="s">
        <v>5</v>
      </c>
      <c r="O38" s="241" t="s">
        <v>5</v>
      </c>
      <c r="P38" s="241" t="s">
        <v>5</v>
      </c>
      <c r="Q38" s="242" t="s">
        <v>5</v>
      </c>
      <c r="R38" s="243" t="s">
        <v>5</v>
      </c>
      <c r="S38" s="244" t="s">
        <v>5</v>
      </c>
      <c r="T38" s="245" t="s">
        <v>5</v>
      </c>
      <c r="U38" s="291"/>
    </row>
    <row r="39" spans="1:21" ht="8.1" customHeight="1" x14ac:dyDescent="0.25">
      <c r="A39" s="217"/>
      <c r="B39" s="79"/>
      <c r="C39" s="223"/>
      <c r="D39" s="219"/>
      <c r="E39" s="222"/>
      <c r="F39" s="220"/>
      <c r="G39" s="29"/>
      <c r="H39" s="221" t="s">
        <v>5</v>
      </c>
      <c r="I39" s="222"/>
      <c r="J39" s="222"/>
      <c r="K39" s="223"/>
      <c r="L39" s="224"/>
      <c r="M39" s="224"/>
      <c r="N39" s="225"/>
      <c r="O39" s="226"/>
      <c r="P39" s="226"/>
      <c r="Q39" s="227"/>
      <c r="R39" s="228"/>
      <c r="S39" s="229"/>
      <c r="T39" s="230"/>
      <c r="U39" s="290"/>
    </row>
    <row r="40" spans="1:21" s="259" customFormat="1" ht="17.100000000000001" customHeight="1" x14ac:dyDescent="0.25">
      <c r="A40" s="231" t="s">
        <v>5</v>
      </c>
      <c r="B40" s="232" t="s">
        <v>5</v>
      </c>
      <c r="C40" s="233" t="s">
        <v>5</v>
      </c>
      <c r="D40" s="234"/>
      <c r="E40" s="234" t="s">
        <v>5</v>
      </c>
      <c r="F40" s="235" t="s">
        <v>5</v>
      </c>
      <c r="G40" s="236" t="s">
        <v>5</v>
      </c>
      <c r="H40" s="237" t="s">
        <v>5</v>
      </c>
      <c r="I40" s="238"/>
      <c r="J40" s="238"/>
      <c r="K40" s="238"/>
      <c r="L40" s="239" t="s">
        <v>5</v>
      </c>
      <c r="M40" s="239" t="s">
        <v>5</v>
      </c>
      <c r="N40" s="240" t="s">
        <v>5</v>
      </c>
      <c r="O40" s="241" t="s">
        <v>5</v>
      </c>
      <c r="P40" s="241" t="s">
        <v>5</v>
      </c>
      <c r="Q40" s="242" t="s">
        <v>5</v>
      </c>
      <c r="R40" s="243" t="s">
        <v>5</v>
      </c>
      <c r="S40" s="244" t="s">
        <v>5</v>
      </c>
      <c r="T40" s="245" t="s">
        <v>5</v>
      </c>
      <c r="U40" s="291"/>
    </row>
    <row r="41" spans="1:21" ht="9.9" customHeight="1" thickBot="1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R41" s="2"/>
      <c r="S41" s="2"/>
      <c r="T41" s="2"/>
    </row>
    <row r="42" spans="1:21" ht="3" customHeight="1" x14ac:dyDescent="0.25">
      <c r="A42" s="30"/>
      <c r="B42" s="56"/>
      <c r="C42" s="260"/>
      <c r="D42" s="56"/>
      <c r="E42" s="261"/>
      <c r="F42" s="56"/>
      <c r="G42" s="262"/>
      <c r="H42" s="261"/>
      <c r="I42" s="261"/>
      <c r="J42" s="261"/>
      <c r="K42" s="56"/>
      <c r="L42" s="260"/>
      <c r="M42" s="263"/>
      <c r="N42" s="56"/>
      <c r="O42" s="137"/>
      <c r="P42" s="137"/>
      <c r="Q42" s="264"/>
      <c r="R42" s="265"/>
      <c r="S42" s="56"/>
      <c r="T42" s="266"/>
    </row>
    <row r="43" spans="1:21" s="70" customFormat="1" ht="18.75" customHeight="1" thickBot="1" x14ac:dyDescent="0.4">
      <c r="A43" s="267" t="s">
        <v>168</v>
      </c>
      <c r="B43" s="268"/>
      <c r="C43" s="269" t="s">
        <v>5</v>
      </c>
      <c r="D43" s="270">
        <f>SUM($D12:$D42)</f>
        <v>0</v>
      </c>
      <c r="E43" s="271">
        <f>SUM($E12:$E42)</f>
        <v>0</v>
      </c>
      <c r="F43" s="272">
        <f>SUM($F12:$F42)</f>
        <v>0</v>
      </c>
      <c r="G43" s="270">
        <f>SUM($G12:$G42)</f>
        <v>0</v>
      </c>
      <c r="H43" s="273" t="s">
        <v>5</v>
      </c>
      <c r="I43" s="273" t="s">
        <v>5</v>
      </c>
      <c r="J43" s="273" t="s">
        <v>5</v>
      </c>
      <c r="K43" s="273" t="s">
        <v>5</v>
      </c>
      <c r="L43" s="274">
        <f>SUM($L12:$L42)</f>
        <v>0</v>
      </c>
      <c r="M43" s="274">
        <f>SUM($M12:$M42)</f>
        <v>0</v>
      </c>
      <c r="N43" s="270">
        <f>SUM($N12:$N42)</f>
        <v>0</v>
      </c>
      <c r="O43" s="275">
        <f>SUM($O12:$O42)</f>
        <v>0</v>
      </c>
      <c r="P43" s="275">
        <f>SUM($P12:$P42)</f>
        <v>0</v>
      </c>
      <c r="Q43" s="276">
        <f>SUM($Q12:Q42)</f>
        <v>0</v>
      </c>
      <c r="R43" s="277">
        <f>SUM($R12:$R42)</f>
        <v>0</v>
      </c>
      <c r="S43" s="278" t="s">
        <v>5</v>
      </c>
      <c r="T43" s="279" t="s">
        <v>5</v>
      </c>
      <c r="U43" s="72"/>
    </row>
    <row r="44" spans="1:2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R44" s="2"/>
      <c r="S44" s="2"/>
      <c r="T44" s="2"/>
    </row>
    <row r="45" spans="1:2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R45" s="2"/>
      <c r="S45" s="2"/>
      <c r="T45" s="2"/>
    </row>
    <row r="46" spans="1:2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R46" s="2"/>
      <c r="S46" s="2"/>
      <c r="T46" s="2"/>
    </row>
    <row r="47" spans="1:2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R47" s="2"/>
      <c r="S47" s="2"/>
      <c r="T47" s="2"/>
    </row>
    <row r="48" spans="1:2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R48" s="2"/>
      <c r="S48" s="2"/>
      <c r="T48" s="2"/>
    </row>
    <row r="49" spans="1:2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R49" s="2"/>
      <c r="S49" s="2"/>
      <c r="T49" s="2"/>
    </row>
    <row r="50" spans="1:2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R50" s="2"/>
      <c r="S50" s="2"/>
      <c r="T50" s="2"/>
    </row>
    <row r="51" spans="1:2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R51" s="2"/>
      <c r="S51" s="2"/>
      <c r="T51" s="2"/>
    </row>
    <row r="52" spans="1:2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R52" s="2"/>
      <c r="S52" s="2"/>
      <c r="T52" s="2"/>
    </row>
    <row r="53" spans="1:2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R53" s="2"/>
      <c r="S53" s="2"/>
      <c r="T53" s="2"/>
    </row>
    <row r="54" spans="1:2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R54" s="2"/>
      <c r="S54" s="2"/>
      <c r="T54" s="2"/>
    </row>
    <row r="55" spans="1:21" x14ac:dyDescent="0.2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R55" s="27"/>
      <c r="S55" s="27"/>
      <c r="T55" s="27"/>
      <c r="U55" s="72"/>
    </row>
    <row r="56" spans="1:21" x14ac:dyDescent="0.2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R56" s="27"/>
      <c r="S56" s="27"/>
      <c r="T56" s="27"/>
      <c r="U56" s="72"/>
    </row>
    <row r="57" spans="1:21" x14ac:dyDescent="0.25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R57" s="27"/>
      <c r="S57" s="27"/>
      <c r="T57" s="27"/>
      <c r="U57" s="72"/>
    </row>
    <row r="58" spans="1:21" x14ac:dyDescent="0.25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R58" s="27"/>
      <c r="S58" s="27"/>
      <c r="T58" s="27"/>
      <c r="U58" s="72"/>
    </row>
    <row r="59" spans="1:21" x14ac:dyDescent="0.25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R59" s="27"/>
      <c r="S59" s="27"/>
      <c r="T59" s="27"/>
      <c r="U59" s="72"/>
    </row>
    <row r="60" spans="1:21" x14ac:dyDescent="0.25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R60" s="27"/>
      <c r="S60" s="27"/>
      <c r="T60" s="27"/>
      <c r="U60" s="72"/>
    </row>
    <row r="61" spans="1:21" x14ac:dyDescent="0.25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R61" s="27"/>
      <c r="S61" s="27"/>
      <c r="T61" s="27"/>
      <c r="U61" s="72"/>
    </row>
    <row r="62" spans="1:21" x14ac:dyDescent="0.25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R62" s="27"/>
      <c r="S62" s="27"/>
      <c r="T62" s="27"/>
      <c r="U62" s="72"/>
    </row>
    <row r="63" spans="1:21" x14ac:dyDescent="0.25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R63" s="27"/>
      <c r="S63" s="27"/>
      <c r="T63" s="27"/>
      <c r="U63" s="72"/>
    </row>
  </sheetData>
  <pageMargins left="0.19685039370078741" right="0.19685039370078741" top="0.39370078740157483" bottom="0.19685039370078741" header="0.4921259845" footer="0.4921259845"/>
  <pageSetup paperSize="9" orientation="landscape" horizontalDpi="4294967292" verticalDpi="4294967292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showGridLines="0" zoomScale="130" workbookViewId="0">
      <pane ySplit="11" topLeftCell="A12" activePane="bottomLeft" state="frozen"/>
      <selection pane="bottomLeft" activeCell="A12" sqref="A12"/>
    </sheetView>
  </sheetViews>
  <sheetFormatPr baseColWidth="10" defaultColWidth="11.44140625" defaultRowHeight="12.6" x14ac:dyDescent="0.25"/>
  <cols>
    <col min="1" max="1" width="3.33203125" style="3" customWidth="1"/>
    <col min="2" max="2" width="23.33203125" style="3" customWidth="1"/>
    <col min="3" max="3" width="4.6640625" style="3" customWidth="1"/>
    <col min="4" max="4" width="7.6640625" style="3" customWidth="1"/>
    <col min="5" max="6" width="7.33203125" style="3" customWidth="1"/>
    <col min="7" max="7" width="7.6640625" style="3" customWidth="1"/>
    <col min="8" max="11" width="3.6640625" style="3" customWidth="1"/>
    <col min="12" max="12" width="7.6640625" style="3" customWidth="1"/>
    <col min="13" max="14" width="7.33203125" style="3" customWidth="1"/>
    <col min="15" max="15" width="4.6640625" style="123" customWidth="1"/>
    <col min="16" max="16" width="5.33203125" style="123" customWidth="1"/>
    <col min="17" max="17" width="4.6640625" style="123" customWidth="1"/>
    <col min="18" max="18" width="7.6640625" style="3" customWidth="1"/>
    <col min="19" max="20" width="4.33203125" style="3" customWidth="1"/>
    <col min="21" max="21" width="10.33203125" style="15" customWidth="1"/>
    <col min="22" max="16384" width="11.44140625" style="37"/>
  </cols>
  <sheetData>
    <row r="1" spans="1:21" x14ac:dyDescent="0.25">
      <c r="R1"/>
      <c r="S1" s="2"/>
      <c r="T1" s="286">
        <f ca="1">TODAY()</f>
        <v>43843</v>
      </c>
    </row>
    <row r="2" spans="1:21" ht="16.2" x14ac:dyDescent="0.25">
      <c r="A2" s="28" t="s">
        <v>18</v>
      </c>
      <c r="C2" s="28">
        <f>Titelblatt!$E$9</f>
        <v>0</v>
      </c>
      <c r="L2"/>
      <c r="M2"/>
      <c r="N2"/>
    </row>
    <row r="3" spans="1:21" ht="13.2" thickBot="1" x14ac:dyDescent="0.3"/>
    <row r="4" spans="1:21" ht="5.0999999999999996" customHeight="1" x14ac:dyDescent="0.25">
      <c r="A4" s="132"/>
      <c r="B4" s="133"/>
      <c r="C4" s="134"/>
      <c r="D4" s="58"/>
      <c r="E4" s="58"/>
      <c r="F4" s="134"/>
      <c r="G4" s="58"/>
      <c r="H4" s="58"/>
      <c r="I4" s="58"/>
      <c r="J4" s="58"/>
      <c r="K4" s="58"/>
      <c r="L4" s="58"/>
      <c r="M4" s="135"/>
      <c r="N4" s="136"/>
      <c r="O4" s="137"/>
      <c r="P4" s="137"/>
      <c r="Q4" s="138"/>
      <c r="R4" s="139"/>
      <c r="S4" s="56"/>
      <c r="T4" s="140"/>
    </row>
    <row r="5" spans="1:21" x14ac:dyDescent="0.25">
      <c r="A5" s="141" t="s">
        <v>62</v>
      </c>
      <c r="B5" s="142" t="s">
        <v>63</v>
      </c>
      <c r="C5" s="143" t="s">
        <v>64</v>
      </c>
      <c r="D5" s="44" t="s">
        <v>169</v>
      </c>
      <c r="E5" s="44"/>
      <c r="F5" s="144"/>
      <c r="G5" s="52"/>
      <c r="H5" s="145" t="s">
        <v>66</v>
      </c>
      <c r="I5" s="50"/>
      <c r="J5" s="50"/>
      <c r="K5" s="52"/>
      <c r="L5" s="146"/>
      <c r="M5" s="147" t="s">
        <v>67</v>
      </c>
      <c r="N5" s="148" t="s">
        <v>68</v>
      </c>
      <c r="O5" s="149" t="s">
        <v>69</v>
      </c>
      <c r="P5" s="149" t="s">
        <v>170</v>
      </c>
      <c r="Q5" s="150" t="s">
        <v>71</v>
      </c>
      <c r="R5" s="151" t="s">
        <v>72</v>
      </c>
      <c r="S5" s="152" t="s">
        <v>171</v>
      </c>
      <c r="T5" s="153"/>
      <c r="U5" s="287" t="s">
        <v>5</v>
      </c>
    </row>
    <row r="6" spans="1:21" x14ac:dyDescent="0.25">
      <c r="A6" s="157"/>
      <c r="B6" s="142" t="s">
        <v>5</v>
      </c>
      <c r="C6" s="147" t="s">
        <v>78</v>
      </c>
      <c r="D6" s="44" t="s">
        <v>5</v>
      </c>
      <c r="E6" s="44"/>
      <c r="F6" s="144" t="s">
        <v>5</v>
      </c>
      <c r="G6" s="158" t="s">
        <v>172</v>
      </c>
      <c r="H6" s="29"/>
      <c r="I6" s="2"/>
      <c r="J6" s="44"/>
      <c r="K6" s="44"/>
      <c r="L6" s="159" t="s">
        <v>61</v>
      </c>
      <c r="M6" s="147" t="s">
        <v>80</v>
      </c>
      <c r="N6" s="148" t="s">
        <v>81</v>
      </c>
      <c r="O6" s="149" t="s">
        <v>82</v>
      </c>
      <c r="P6" s="149" t="s">
        <v>83</v>
      </c>
      <c r="Q6" s="150" t="s">
        <v>84</v>
      </c>
      <c r="R6" s="151" t="s">
        <v>85</v>
      </c>
      <c r="S6" s="160" t="s">
        <v>173</v>
      </c>
      <c r="T6" s="161"/>
      <c r="U6" s="287" t="s">
        <v>5</v>
      </c>
    </row>
    <row r="7" spans="1:21" x14ac:dyDescent="0.25">
      <c r="A7" s="141"/>
      <c r="B7" s="147"/>
      <c r="C7" s="143" t="s">
        <v>92</v>
      </c>
      <c r="D7" s="165" t="s">
        <v>93</v>
      </c>
      <c r="E7" s="165" t="s">
        <v>94</v>
      </c>
      <c r="F7" s="166" t="s">
        <v>95</v>
      </c>
      <c r="G7" s="167" t="s">
        <v>96</v>
      </c>
      <c r="H7" s="168" t="s">
        <v>97</v>
      </c>
      <c r="I7" s="41"/>
      <c r="J7" s="41"/>
      <c r="K7" s="41"/>
      <c r="L7" s="159" t="s">
        <v>96</v>
      </c>
      <c r="M7" s="159" t="s">
        <v>98</v>
      </c>
      <c r="N7" s="148" t="s">
        <v>99</v>
      </c>
      <c r="O7" s="149" t="s">
        <v>5</v>
      </c>
      <c r="P7" s="169" t="s">
        <v>100</v>
      </c>
      <c r="Q7" s="150" t="s">
        <v>85</v>
      </c>
      <c r="R7" s="151" t="s">
        <v>101</v>
      </c>
      <c r="S7" s="170" t="s">
        <v>5</v>
      </c>
      <c r="T7" s="171"/>
      <c r="U7" s="288"/>
    </row>
    <row r="8" spans="1:21" x14ac:dyDescent="0.25">
      <c r="A8" s="141"/>
      <c r="B8" s="147"/>
      <c r="C8" s="143" t="s">
        <v>115</v>
      </c>
      <c r="D8" s="174"/>
      <c r="E8" s="174" t="s">
        <v>5</v>
      </c>
      <c r="F8" s="143" t="s">
        <v>116</v>
      </c>
      <c r="G8" s="158" t="s">
        <v>5</v>
      </c>
      <c r="H8" s="149" t="s">
        <v>117</v>
      </c>
      <c r="I8" s="176" t="s">
        <v>118</v>
      </c>
      <c r="J8" s="176" t="s">
        <v>119</v>
      </c>
      <c r="K8" s="177" t="s">
        <v>120</v>
      </c>
      <c r="L8" s="178" t="s">
        <v>121</v>
      </c>
      <c r="M8" s="179" t="s">
        <v>5</v>
      </c>
      <c r="N8" s="148" t="s">
        <v>104</v>
      </c>
      <c r="O8" s="180" t="s">
        <v>5</v>
      </c>
      <c r="P8" s="181" t="s">
        <v>174</v>
      </c>
      <c r="Q8" s="150" t="s">
        <v>5</v>
      </c>
      <c r="R8" s="151" t="s">
        <v>123</v>
      </c>
      <c r="S8" s="182" t="s">
        <v>61</v>
      </c>
      <c r="T8" s="183" t="s">
        <v>124</v>
      </c>
      <c r="U8" s="288" t="s">
        <v>5</v>
      </c>
    </row>
    <row r="9" spans="1:21" x14ac:dyDescent="0.25">
      <c r="A9" s="188"/>
      <c r="B9" s="75" t="s">
        <v>5</v>
      </c>
      <c r="C9" s="189" t="s">
        <v>140</v>
      </c>
      <c r="D9" s="190" t="s">
        <v>141</v>
      </c>
      <c r="E9" s="190" t="s">
        <v>141</v>
      </c>
      <c r="F9" s="189" t="s">
        <v>141</v>
      </c>
      <c r="G9" s="191" t="s">
        <v>142</v>
      </c>
      <c r="H9" s="192"/>
      <c r="I9" s="193" t="s">
        <v>143</v>
      </c>
      <c r="J9" s="2"/>
      <c r="K9" s="189"/>
      <c r="L9" s="191" t="s">
        <v>144</v>
      </c>
      <c r="M9" s="75" t="s">
        <v>145</v>
      </c>
      <c r="N9" s="194" t="s">
        <v>145</v>
      </c>
      <c r="O9" s="180" t="s">
        <v>145</v>
      </c>
      <c r="P9" s="180" t="s">
        <v>145</v>
      </c>
      <c r="Q9" s="178" t="s">
        <v>145</v>
      </c>
      <c r="R9" s="195" t="s">
        <v>145</v>
      </c>
      <c r="S9" s="170" t="s">
        <v>146</v>
      </c>
      <c r="T9" s="196"/>
      <c r="U9" s="71"/>
    </row>
    <row r="10" spans="1:21" ht="5.0999999999999996" customHeight="1" thickBot="1" x14ac:dyDescent="0.3">
      <c r="A10" s="204"/>
      <c r="B10" s="205"/>
      <c r="C10" s="206"/>
      <c r="D10" s="207"/>
      <c r="E10" s="207"/>
      <c r="F10" s="206"/>
      <c r="G10" s="208"/>
      <c r="H10" s="209"/>
      <c r="I10" s="207"/>
      <c r="J10" s="207"/>
      <c r="K10" s="208"/>
      <c r="L10" s="210"/>
      <c r="M10" s="205"/>
      <c r="N10" s="211"/>
      <c r="O10" s="212"/>
      <c r="P10" s="212"/>
      <c r="Q10" s="213"/>
      <c r="R10" s="214"/>
      <c r="S10" s="215"/>
      <c r="T10" s="216"/>
      <c r="U10" s="289"/>
    </row>
    <row r="11" spans="1:21" ht="8.1" customHeight="1" x14ac:dyDescent="0.25">
      <c r="A11" s="217"/>
      <c r="B11" s="79"/>
      <c r="C11" s="223"/>
      <c r="D11" s="219"/>
      <c r="E11" s="222"/>
      <c r="F11" s="220"/>
      <c r="G11" s="29"/>
      <c r="H11" s="221" t="s">
        <v>5</v>
      </c>
      <c r="I11" s="222"/>
      <c r="J11" s="222"/>
      <c r="K11" s="223"/>
      <c r="L11" s="224"/>
      <c r="M11" s="224"/>
      <c r="N11" s="225"/>
      <c r="O11" s="226"/>
      <c r="P11" s="226"/>
      <c r="Q11" s="227"/>
      <c r="R11" s="228"/>
      <c r="S11" s="229"/>
      <c r="T11" s="230"/>
      <c r="U11" s="290"/>
    </row>
    <row r="12" spans="1:21" s="259" customFormat="1" ht="17.100000000000001" customHeight="1" x14ac:dyDescent="0.25">
      <c r="A12" s="231"/>
      <c r="B12" s="232" t="s">
        <v>5</v>
      </c>
      <c r="C12" s="233" t="s">
        <v>5</v>
      </c>
      <c r="D12" s="234"/>
      <c r="E12" s="234" t="s">
        <v>5</v>
      </c>
      <c r="F12" s="235" t="s">
        <v>5</v>
      </c>
      <c r="G12" s="236" t="s">
        <v>5</v>
      </c>
      <c r="H12" s="237" t="s">
        <v>5</v>
      </c>
      <c r="I12" s="238"/>
      <c r="J12" s="238"/>
      <c r="K12" s="238"/>
      <c r="L12" s="239" t="s">
        <v>5</v>
      </c>
      <c r="M12" s="239" t="s">
        <v>5</v>
      </c>
      <c r="N12" s="240" t="s">
        <v>5</v>
      </c>
      <c r="O12" s="241" t="s">
        <v>5</v>
      </c>
      <c r="P12" s="241" t="s">
        <v>5</v>
      </c>
      <c r="Q12" s="242" t="s">
        <v>5</v>
      </c>
      <c r="R12" s="243" t="s">
        <v>5</v>
      </c>
      <c r="S12" s="244" t="s">
        <v>5</v>
      </c>
      <c r="T12" s="245" t="s">
        <v>5</v>
      </c>
      <c r="U12" s="291"/>
    </row>
    <row r="13" spans="1:21" ht="8.1" customHeight="1" x14ac:dyDescent="0.25">
      <c r="A13" s="217"/>
      <c r="B13" s="79"/>
      <c r="C13" s="223"/>
      <c r="D13" s="219"/>
      <c r="E13" s="222"/>
      <c r="F13" s="220"/>
      <c r="G13" s="29"/>
      <c r="H13" s="221" t="s">
        <v>5</v>
      </c>
      <c r="I13" s="222"/>
      <c r="J13" s="222"/>
      <c r="K13" s="223"/>
      <c r="L13" s="224"/>
      <c r="M13" s="224"/>
      <c r="N13" s="225"/>
      <c r="O13" s="226"/>
      <c r="P13" s="226"/>
      <c r="Q13" s="227"/>
      <c r="R13" s="228"/>
      <c r="S13" s="229"/>
      <c r="T13" s="230"/>
      <c r="U13" s="290"/>
    </row>
    <row r="14" spans="1:21" s="259" customFormat="1" ht="17.100000000000001" customHeight="1" x14ac:dyDescent="0.25">
      <c r="A14" s="231" t="s">
        <v>5</v>
      </c>
      <c r="B14" s="232" t="s">
        <v>5</v>
      </c>
      <c r="C14" s="233" t="s">
        <v>5</v>
      </c>
      <c r="D14" s="234"/>
      <c r="E14" s="234" t="s">
        <v>5</v>
      </c>
      <c r="F14" s="235" t="s">
        <v>5</v>
      </c>
      <c r="G14" s="236" t="s">
        <v>5</v>
      </c>
      <c r="H14" s="237" t="s">
        <v>5</v>
      </c>
      <c r="I14" s="238"/>
      <c r="J14" s="238"/>
      <c r="K14" s="238"/>
      <c r="L14" s="239" t="s">
        <v>5</v>
      </c>
      <c r="M14" s="239" t="s">
        <v>5</v>
      </c>
      <c r="N14" s="240" t="s">
        <v>5</v>
      </c>
      <c r="O14" s="241" t="s">
        <v>5</v>
      </c>
      <c r="P14" s="241" t="s">
        <v>5</v>
      </c>
      <c r="Q14" s="242" t="s">
        <v>5</v>
      </c>
      <c r="R14" s="243" t="s">
        <v>5</v>
      </c>
      <c r="S14" s="244" t="s">
        <v>5</v>
      </c>
      <c r="T14" s="245" t="s">
        <v>5</v>
      </c>
      <c r="U14" s="291"/>
    </row>
    <row r="15" spans="1:21" ht="8.1" customHeight="1" x14ac:dyDescent="0.25">
      <c r="A15" s="217"/>
      <c r="B15" s="79"/>
      <c r="C15" s="223"/>
      <c r="D15" s="219"/>
      <c r="E15" s="222"/>
      <c r="F15" s="220"/>
      <c r="G15" s="29"/>
      <c r="H15" s="221" t="s">
        <v>5</v>
      </c>
      <c r="I15" s="222"/>
      <c r="J15" s="222"/>
      <c r="K15" s="223"/>
      <c r="L15" s="224"/>
      <c r="M15" s="224"/>
      <c r="N15" s="225"/>
      <c r="O15" s="226"/>
      <c r="P15" s="226"/>
      <c r="Q15" s="227"/>
      <c r="R15" s="228"/>
      <c r="S15" s="229"/>
      <c r="T15" s="230"/>
      <c r="U15" s="290"/>
    </row>
    <row r="16" spans="1:21" s="259" customFormat="1" ht="17.100000000000001" customHeight="1" x14ac:dyDescent="0.25">
      <c r="A16" s="231" t="s">
        <v>5</v>
      </c>
      <c r="B16" s="232" t="s">
        <v>5</v>
      </c>
      <c r="C16" s="233" t="s">
        <v>5</v>
      </c>
      <c r="D16" s="234"/>
      <c r="E16" s="234" t="s">
        <v>5</v>
      </c>
      <c r="F16" s="235" t="s">
        <v>5</v>
      </c>
      <c r="G16" s="236" t="s">
        <v>5</v>
      </c>
      <c r="H16" s="237" t="s">
        <v>5</v>
      </c>
      <c r="I16" s="238"/>
      <c r="J16" s="238"/>
      <c r="K16" s="238"/>
      <c r="L16" s="239" t="s">
        <v>5</v>
      </c>
      <c r="M16" s="239" t="s">
        <v>5</v>
      </c>
      <c r="N16" s="240" t="s">
        <v>5</v>
      </c>
      <c r="O16" s="241" t="s">
        <v>5</v>
      </c>
      <c r="P16" s="241" t="s">
        <v>5</v>
      </c>
      <c r="Q16" s="242" t="s">
        <v>5</v>
      </c>
      <c r="R16" s="243" t="s">
        <v>5</v>
      </c>
      <c r="S16" s="244" t="s">
        <v>5</v>
      </c>
      <c r="T16" s="245" t="s">
        <v>5</v>
      </c>
      <c r="U16" s="291"/>
    </row>
    <row r="17" spans="1:21" ht="8.1" customHeight="1" x14ac:dyDescent="0.25">
      <c r="A17" s="217"/>
      <c r="B17" s="79"/>
      <c r="C17" s="223"/>
      <c r="D17" s="219"/>
      <c r="E17" s="222"/>
      <c r="F17" s="220"/>
      <c r="G17" s="29"/>
      <c r="H17" s="221" t="s">
        <v>5</v>
      </c>
      <c r="I17" s="222"/>
      <c r="J17" s="222"/>
      <c r="K17" s="223"/>
      <c r="L17" s="224"/>
      <c r="M17" s="224"/>
      <c r="N17" s="225"/>
      <c r="O17" s="226"/>
      <c r="P17" s="226"/>
      <c r="Q17" s="227"/>
      <c r="R17" s="228"/>
      <c r="S17" s="229"/>
      <c r="T17" s="230"/>
      <c r="U17" s="290"/>
    </row>
    <row r="18" spans="1:21" s="259" customFormat="1" ht="17.100000000000001" customHeight="1" x14ac:dyDescent="0.25">
      <c r="A18" s="231" t="s">
        <v>5</v>
      </c>
      <c r="B18" s="232" t="s">
        <v>5</v>
      </c>
      <c r="C18" s="233" t="s">
        <v>5</v>
      </c>
      <c r="D18" s="234"/>
      <c r="E18" s="234" t="s">
        <v>5</v>
      </c>
      <c r="F18" s="235" t="s">
        <v>5</v>
      </c>
      <c r="G18" s="236" t="s">
        <v>5</v>
      </c>
      <c r="H18" s="237" t="s">
        <v>5</v>
      </c>
      <c r="I18" s="238"/>
      <c r="J18" s="238"/>
      <c r="K18" s="238"/>
      <c r="L18" s="239" t="s">
        <v>5</v>
      </c>
      <c r="M18" s="239" t="s">
        <v>5</v>
      </c>
      <c r="N18" s="240" t="s">
        <v>5</v>
      </c>
      <c r="O18" s="241" t="s">
        <v>5</v>
      </c>
      <c r="P18" s="241" t="s">
        <v>5</v>
      </c>
      <c r="Q18" s="242" t="s">
        <v>5</v>
      </c>
      <c r="R18" s="243" t="s">
        <v>5</v>
      </c>
      <c r="S18" s="244" t="s">
        <v>5</v>
      </c>
      <c r="T18" s="245" t="s">
        <v>5</v>
      </c>
      <c r="U18" s="291"/>
    </row>
    <row r="19" spans="1:21" ht="8.1" customHeight="1" x14ac:dyDescent="0.25">
      <c r="A19" s="217"/>
      <c r="B19" s="79"/>
      <c r="C19" s="223"/>
      <c r="D19" s="219"/>
      <c r="E19" s="222"/>
      <c r="F19" s="220"/>
      <c r="G19" s="29"/>
      <c r="H19" s="221" t="s">
        <v>5</v>
      </c>
      <c r="I19" s="222"/>
      <c r="J19" s="222"/>
      <c r="K19" s="223"/>
      <c r="L19" s="224"/>
      <c r="M19" s="224"/>
      <c r="N19" s="225"/>
      <c r="O19" s="226"/>
      <c r="P19" s="226"/>
      <c r="Q19" s="227"/>
      <c r="R19" s="228"/>
      <c r="S19" s="229"/>
      <c r="T19" s="230"/>
      <c r="U19" s="290"/>
    </row>
    <row r="20" spans="1:21" s="259" customFormat="1" ht="17.100000000000001" customHeight="1" x14ac:dyDescent="0.25">
      <c r="A20" s="231" t="s">
        <v>5</v>
      </c>
      <c r="B20" s="232" t="s">
        <v>5</v>
      </c>
      <c r="C20" s="233" t="s">
        <v>5</v>
      </c>
      <c r="D20" s="234"/>
      <c r="E20" s="234" t="s">
        <v>5</v>
      </c>
      <c r="F20" s="235" t="s">
        <v>5</v>
      </c>
      <c r="G20" s="236" t="s">
        <v>5</v>
      </c>
      <c r="H20" s="237" t="s">
        <v>5</v>
      </c>
      <c r="I20" s="238"/>
      <c r="J20" s="238"/>
      <c r="K20" s="238"/>
      <c r="L20" s="239" t="s">
        <v>5</v>
      </c>
      <c r="M20" s="239" t="s">
        <v>5</v>
      </c>
      <c r="N20" s="240" t="s">
        <v>5</v>
      </c>
      <c r="O20" s="241" t="s">
        <v>5</v>
      </c>
      <c r="P20" s="241" t="s">
        <v>5</v>
      </c>
      <c r="Q20" s="242" t="s">
        <v>5</v>
      </c>
      <c r="R20" s="243" t="s">
        <v>5</v>
      </c>
      <c r="S20" s="244" t="s">
        <v>5</v>
      </c>
      <c r="T20" s="245" t="s">
        <v>5</v>
      </c>
      <c r="U20" s="291"/>
    </row>
    <row r="21" spans="1:21" ht="8.1" customHeight="1" x14ac:dyDescent="0.25">
      <c r="A21" s="217"/>
      <c r="B21" s="79"/>
      <c r="C21" s="223"/>
      <c r="D21" s="219"/>
      <c r="E21" s="222"/>
      <c r="F21" s="220"/>
      <c r="G21" s="29"/>
      <c r="H21" s="221" t="s">
        <v>5</v>
      </c>
      <c r="I21" s="222"/>
      <c r="J21" s="222"/>
      <c r="K21" s="223"/>
      <c r="L21" s="224"/>
      <c r="M21" s="224"/>
      <c r="N21" s="225"/>
      <c r="O21" s="226"/>
      <c r="P21" s="226"/>
      <c r="Q21" s="227"/>
      <c r="R21" s="228"/>
      <c r="S21" s="229"/>
      <c r="T21" s="230"/>
      <c r="U21" s="290"/>
    </row>
    <row r="22" spans="1:21" s="259" customFormat="1" ht="17.100000000000001" customHeight="1" x14ac:dyDescent="0.25">
      <c r="A22" s="231" t="s">
        <v>5</v>
      </c>
      <c r="B22" s="232" t="s">
        <v>5</v>
      </c>
      <c r="C22" s="233" t="s">
        <v>5</v>
      </c>
      <c r="D22" s="234"/>
      <c r="E22" s="234" t="s">
        <v>5</v>
      </c>
      <c r="F22" s="235" t="s">
        <v>5</v>
      </c>
      <c r="G22" s="236" t="s">
        <v>5</v>
      </c>
      <c r="H22" s="237" t="s">
        <v>5</v>
      </c>
      <c r="I22" s="238"/>
      <c r="J22" s="238"/>
      <c r="K22" s="238"/>
      <c r="L22" s="239" t="s">
        <v>5</v>
      </c>
      <c r="M22" s="239" t="s">
        <v>5</v>
      </c>
      <c r="N22" s="240" t="s">
        <v>5</v>
      </c>
      <c r="O22" s="241" t="s">
        <v>5</v>
      </c>
      <c r="P22" s="241" t="s">
        <v>5</v>
      </c>
      <c r="Q22" s="242" t="s">
        <v>5</v>
      </c>
      <c r="R22" s="243" t="s">
        <v>5</v>
      </c>
      <c r="S22" s="244" t="s">
        <v>5</v>
      </c>
      <c r="T22" s="245" t="s">
        <v>5</v>
      </c>
      <c r="U22" s="291"/>
    </row>
    <row r="23" spans="1:21" ht="8.1" customHeight="1" x14ac:dyDescent="0.25">
      <c r="A23" s="217"/>
      <c r="B23" s="79"/>
      <c r="C23" s="223"/>
      <c r="D23" s="219"/>
      <c r="E23" s="222"/>
      <c r="F23" s="220"/>
      <c r="G23" s="29"/>
      <c r="H23" s="221" t="s">
        <v>5</v>
      </c>
      <c r="I23" s="222"/>
      <c r="J23" s="222"/>
      <c r="K23" s="223"/>
      <c r="L23" s="224"/>
      <c r="M23" s="224"/>
      <c r="N23" s="225"/>
      <c r="O23" s="226"/>
      <c r="P23" s="226"/>
      <c r="Q23" s="227"/>
      <c r="R23" s="228"/>
      <c r="S23" s="229"/>
      <c r="T23" s="230"/>
      <c r="U23" s="290"/>
    </row>
    <row r="24" spans="1:21" s="259" customFormat="1" ht="17.100000000000001" customHeight="1" x14ac:dyDescent="0.25">
      <c r="A24" s="231" t="s">
        <v>5</v>
      </c>
      <c r="B24" s="232" t="s">
        <v>5</v>
      </c>
      <c r="C24" s="233" t="s">
        <v>5</v>
      </c>
      <c r="D24" s="234"/>
      <c r="E24" s="234" t="s">
        <v>5</v>
      </c>
      <c r="F24" s="235" t="s">
        <v>5</v>
      </c>
      <c r="G24" s="236" t="s">
        <v>5</v>
      </c>
      <c r="H24" s="237" t="s">
        <v>5</v>
      </c>
      <c r="I24" s="238"/>
      <c r="J24" s="238"/>
      <c r="K24" s="238"/>
      <c r="L24" s="239" t="s">
        <v>5</v>
      </c>
      <c r="M24" s="239" t="s">
        <v>5</v>
      </c>
      <c r="N24" s="240" t="s">
        <v>5</v>
      </c>
      <c r="O24" s="241" t="s">
        <v>5</v>
      </c>
      <c r="P24" s="241" t="s">
        <v>5</v>
      </c>
      <c r="Q24" s="242" t="s">
        <v>5</v>
      </c>
      <c r="R24" s="243" t="s">
        <v>5</v>
      </c>
      <c r="S24" s="244" t="s">
        <v>5</v>
      </c>
      <c r="T24" s="245" t="s">
        <v>5</v>
      </c>
      <c r="U24" s="291"/>
    </row>
    <row r="25" spans="1:21" ht="8.1" customHeight="1" x14ac:dyDescent="0.25">
      <c r="A25" s="217"/>
      <c r="B25" s="79"/>
      <c r="C25" s="223"/>
      <c r="D25" s="219"/>
      <c r="E25" s="222"/>
      <c r="F25" s="220"/>
      <c r="G25" s="29"/>
      <c r="H25" s="221" t="s">
        <v>5</v>
      </c>
      <c r="I25" s="222"/>
      <c r="J25" s="222"/>
      <c r="K25" s="223"/>
      <c r="L25" s="224"/>
      <c r="M25" s="224"/>
      <c r="N25" s="225"/>
      <c r="O25" s="226"/>
      <c r="P25" s="226"/>
      <c r="Q25" s="227"/>
      <c r="R25" s="228"/>
      <c r="S25" s="229"/>
      <c r="T25" s="230"/>
      <c r="U25" s="290"/>
    </row>
    <row r="26" spans="1:21" s="259" customFormat="1" ht="17.100000000000001" customHeight="1" x14ac:dyDescent="0.25">
      <c r="A26" s="231" t="s">
        <v>5</v>
      </c>
      <c r="B26" s="232" t="s">
        <v>5</v>
      </c>
      <c r="C26" s="233" t="s">
        <v>5</v>
      </c>
      <c r="D26" s="234"/>
      <c r="E26" s="234" t="s">
        <v>5</v>
      </c>
      <c r="F26" s="235" t="s">
        <v>5</v>
      </c>
      <c r="G26" s="236" t="s">
        <v>5</v>
      </c>
      <c r="H26" s="237" t="s">
        <v>5</v>
      </c>
      <c r="I26" s="238"/>
      <c r="J26" s="238"/>
      <c r="K26" s="238"/>
      <c r="L26" s="239" t="s">
        <v>5</v>
      </c>
      <c r="M26" s="239" t="s">
        <v>5</v>
      </c>
      <c r="N26" s="240" t="s">
        <v>5</v>
      </c>
      <c r="O26" s="241" t="s">
        <v>5</v>
      </c>
      <c r="P26" s="241" t="s">
        <v>5</v>
      </c>
      <c r="Q26" s="242" t="s">
        <v>5</v>
      </c>
      <c r="R26" s="243" t="s">
        <v>5</v>
      </c>
      <c r="S26" s="244" t="s">
        <v>5</v>
      </c>
      <c r="T26" s="245" t="s">
        <v>5</v>
      </c>
      <c r="U26" s="291"/>
    </row>
    <row r="27" spans="1:21" ht="8.1" customHeight="1" x14ac:dyDescent="0.25">
      <c r="A27" s="217"/>
      <c r="B27" s="79"/>
      <c r="C27" s="223"/>
      <c r="D27" s="219"/>
      <c r="E27" s="222"/>
      <c r="F27" s="220"/>
      <c r="G27" s="29"/>
      <c r="H27" s="221" t="s">
        <v>5</v>
      </c>
      <c r="I27" s="222"/>
      <c r="J27" s="222"/>
      <c r="K27" s="223"/>
      <c r="L27" s="224"/>
      <c r="M27" s="224"/>
      <c r="N27" s="225"/>
      <c r="O27" s="226"/>
      <c r="P27" s="226"/>
      <c r="Q27" s="227"/>
      <c r="R27" s="228"/>
      <c r="S27" s="229"/>
      <c r="T27" s="230"/>
      <c r="U27" s="290"/>
    </row>
    <row r="28" spans="1:21" s="259" customFormat="1" ht="17.100000000000001" customHeight="1" x14ac:dyDescent="0.25">
      <c r="A28" s="231" t="s">
        <v>5</v>
      </c>
      <c r="B28" s="232" t="s">
        <v>5</v>
      </c>
      <c r="C28" s="233" t="s">
        <v>5</v>
      </c>
      <c r="D28" s="234"/>
      <c r="E28" s="234" t="s">
        <v>5</v>
      </c>
      <c r="F28" s="235" t="s">
        <v>5</v>
      </c>
      <c r="G28" s="236" t="s">
        <v>5</v>
      </c>
      <c r="H28" s="237" t="s">
        <v>5</v>
      </c>
      <c r="I28" s="238"/>
      <c r="J28" s="238"/>
      <c r="K28" s="238"/>
      <c r="L28" s="239" t="s">
        <v>5</v>
      </c>
      <c r="M28" s="239" t="s">
        <v>5</v>
      </c>
      <c r="N28" s="240" t="s">
        <v>5</v>
      </c>
      <c r="O28" s="241" t="s">
        <v>5</v>
      </c>
      <c r="P28" s="241" t="s">
        <v>5</v>
      </c>
      <c r="Q28" s="242" t="s">
        <v>5</v>
      </c>
      <c r="R28" s="243" t="s">
        <v>5</v>
      </c>
      <c r="S28" s="244" t="s">
        <v>5</v>
      </c>
      <c r="T28" s="245" t="s">
        <v>5</v>
      </c>
      <c r="U28" s="291"/>
    </row>
    <row r="29" spans="1:21" ht="8.1" customHeight="1" x14ac:dyDescent="0.25">
      <c r="A29" s="217"/>
      <c r="B29" s="79"/>
      <c r="C29" s="223"/>
      <c r="D29" s="219"/>
      <c r="E29" s="222"/>
      <c r="F29" s="220"/>
      <c r="G29" s="29"/>
      <c r="H29" s="221" t="s">
        <v>5</v>
      </c>
      <c r="I29" s="222"/>
      <c r="J29" s="222"/>
      <c r="K29" s="223"/>
      <c r="L29" s="224"/>
      <c r="M29" s="224"/>
      <c r="N29" s="225"/>
      <c r="O29" s="226"/>
      <c r="P29" s="226"/>
      <c r="Q29" s="227"/>
      <c r="R29" s="228"/>
      <c r="S29" s="229"/>
      <c r="T29" s="230"/>
      <c r="U29" s="290"/>
    </row>
    <row r="30" spans="1:21" s="259" customFormat="1" ht="17.100000000000001" customHeight="1" x14ac:dyDescent="0.25">
      <c r="A30" s="231" t="s">
        <v>5</v>
      </c>
      <c r="B30" s="232" t="s">
        <v>5</v>
      </c>
      <c r="C30" s="233" t="s">
        <v>5</v>
      </c>
      <c r="D30" s="234"/>
      <c r="E30" s="234" t="s">
        <v>5</v>
      </c>
      <c r="F30" s="235" t="s">
        <v>5</v>
      </c>
      <c r="G30" s="236" t="s">
        <v>5</v>
      </c>
      <c r="H30" s="237" t="s">
        <v>5</v>
      </c>
      <c r="I30" s="238"/>
      <c r="J30" s="238"/>
      <c r="K30" s="238"/>
      <c r="L30" s="239" t="s">
        <v>5</v>
      </c>
      <c r="M30" s="239" t="s">
        <v>5</v>
      </c>
      <c r="N30" s="240" t="s">
        <v>5</v>
      </c>
      <c r="O30" s="241" t="s">
        <v>5</v>
      </c>
      <c r="P30" s="241" t="s">
        <v>5</v>
      </c>
      <c r="Q30" s="242" t="s">
        <v>5</v>
      </c>
      <c r="R30" s="243" t="s">
        <v>5</v>
      </c>
      <c r="S30" s="244" t="s">
        <v>5</v>
      </c>
      <c r="T30" s="245" t="s">
        <v>5</v>
      </c>
      <c r="U30" s="291"/>
    </row>
    <row r="31" spans="1:21" ht="8.1" customHeight="1" x14ac:dyDescent="0.25">
      <c r="A31" s="217"/>
      <c r="B31" s="79"/>
      <c r="C31" s="223"/>
      <c r="D31" s="219"/>
      <c r="E31" s="222"/>
      <c r="F31" s="220"/>
      <c r="G31" s="29"/>
      <c r="H31" s="221" t="s">
        <v>5</v>
      </c>
      <c r="I31" s="222"/>
      <c r="J31" s="222"/>
      <c r="K31" s="223"/>
      <c r="L31" s="224"/>
      <c r="M31" s="224"/>
      <c r="N31" s="225"/>
      <c r="O31" s="226"/>
      <c r="P31" s="226"/>
      <c r="Q31" s="227"/>
      <c r="R31" s="228"/>
      <c r="S31" s="229"/>
      <c r="T31" s="230"/>
      <c r="U31" s="290"/>
    </row>
    <row r="32" spans="1:21" s="259" customFormat="1" ht="17.100000000000001" customHeight="1" x14ac:dyDescent="0.25">
      <c r="A32" s="231" t="s">
        <v>5</v>
      </c>
      <c r="B32" s="232" t="s">
        <v>5</v>
      </c>
      <c r="C32" s="233" t="s">
        <v>5</v>
      </c>
      <c r="D32" s="234"/>
      <c r="E32" s="234" t="s">
        <v>5</v>
      </c>
      <c r="F32" s="235" t="s">
        <v>5</v>
      </c>
      <c r="G32" s="236" t="s">
        <v>5</v>
      </c>
      <c r="H32" s="237" t="s">
        <v>5</v>
      </c>
      <c r="I32" s="238"/>
      <c r="J32" s="238"/>
      <c r="K32" s="238"/>
      <c r="L32" s="239" t="s">
        <v>5</v>
      </c>
      <c r="M32" s="239" t="s">
        <v>5</v>
      </c>
      <c r="N32" s="240" t="s">
        <v>5</v>
      </c>
      <c r="O32" s="241" t="s">
        <v>5</v>
      </c>
      <c r="P32" s="241" t="s">
        <v>5</v>
      </c>
      <c r="Q32" s="242" t="s">
        <v>5</v>
      </c>
      <c r="R32" s="243" t="s">
        <v>5</v>
      </c>
      <c r="S32" s="244" t="s">
        <v>5</v>
      </c>
      <c r="T32" s="245" t="s">
        <v>5</v>
      </c>
      <c r="U32" s="291"/>
    </row>
    <row r="33" spans="1:21" ht="8.1" customHeight="1" x14ac:dyDescent="0.25">
      <c r="A33" s="217"/>
      <c r="B33" s="79"/>
      <c r="C33" s="223"/>
      <c r="D33" s="219"/>
      <c r="E33" s="222"/>
      <c r="F33" s="220"/>
      <c r="G33" s="29"/>
      <c r="H33" s="221" t="s">
        <v>5</v>
      </c>
      <c r="I33" s="222"/>
      <c r="J33" s="222"/>
      <c r="K33" s="223"/>
      <c r="L33" s="224"/>
      <c r="M33" s="224"/>
      <c r="N33" s="225"/>
      <c r="O33" s="226"/>
      <c r="P33" s="226"/>
      <c r="Q33" s="227"/>
      <c r="R33" s="228"/>
      <c r="S33" s="229"/>
      <c r="T33" s="230"/>
      <c r="U33" s="290"/>
    </row>
    <row r="34" spans="1:21" s="259" customFormat="1" ht="17.100000000000001" customHeight="1" x14ac:dyDescent="0.25">
      <c r="A34" s="231" t="s">
        <v>5</v>
      </c>
      <c r="B34" s="232" t="s">
        <v>5</v>
      </c>
      <c r="C34" s="233" t="s">
        <v>5</v>
      </c>
      <c r="D34" s="234"/>
      <c r="E34" s="234" t="s">
        <v>5</v>
      </c>
      <c r="F34" s="235" t="s">
        <v>5</v>
      </c>
      <c r="G34" s="236" t="s">
        <v>5</v>
      </c>
      <c r="H34" s="237" t="s">
        <v>5</v>
      </c>
      <c r="I34" s="238"/>
      <c r="J34" s="238"/>
      <c r="K34" s="238"/>
      <c r="L34" s="239" t="s">
        <v>5</v>
      </c>
      <c r="M34" s="239" t="s">
        <v>5</v>
      </c>
      <c r="N34" s="240" t="s">
        <v>5</v>
      </c>
      <c r="O34" s="241" t="s">
        <v>5</v>
      </c>
      <c r="P34" s="241" t="s">
        <v>5</v>
      </c>
      <c r="Q34" s="242" t="s">
        <v>5</v>
      </c>
      <c r="R34" s="243" t="s">
        <v>5</v>
      </c>
      <c r="S34" s="244" t="s">
        <v>5</v>
      </c>
      <c r="T34" s="245" t="s">
        <v>5</v>
      </c>
      <c r="U34" s="291"/>
    </row>
    <row r="35" spans="1:21" ht="8.1" customHeight="1" x14ac:dyDescent="0.25">
      <c r="A35" s="217"/>
      <c r="B35" s="79"/>
      <c r="C35" s="223"/>
      <c r="D35" s="219"/>
      <c r="E35" s="222"/>
      <c r="F35" s="220"/>
      <c r="G35" s="29"/>
      <c r="H35" s="221" t="s">
        <v>5</v>
      </c>
      <c r="I35" s="222"/>
      <c r="J35" s="222"/>
      <c r="K35" s="223"/>
      <c r="L35" s="224"/>
      <c r="M35" s="224"/>
      <c r="N35" s="225"/>
      <c r="O35" s="226"/>
      <c r="P35" s="226"/>
      <c r="Q35" s="227"/>
      <c r="R35" s="228"/>
      <c r="S35" s="229"/>
      <c r="T35" s="230"/>
      <c r="U35" s="290"/>
    </row>
    <row r="36" spans="1:21" s="259" customFormat="1" ht="17.100000000000001" customHeight="1" x14ac:dyDescent="0.25">
      <c r="A36" s="231" t="s">
        <v>5</v>
      </c>
      <c r="B36" s="232" t="s">
        <v>5</v>
      </c>
      <c r="C36" s="233" t="s">
        <v>5</v>
      </c>
      <c r="D36" s="234"/>
      <c r="E36" s="234" t="s">
        <v>5</v>
      </c>
      <c r="F36" s="235" t="s">
        <v>5</v>
      </c>
      <c r="G36" s="236" t="s">
        <v>5</v>
      </c>
      <c r="H36" s="237" t="s">
        <v>5</v>
      </c>
      <c r="I36" s="238"/>
      <c r="J36" s="238"/>
      <c r="K36" s="238"/>
      <c r="L36" s="239" t="s">
        <v>5</v>
      </c>
      <c r="M36" s="239" t="s">
        <v>5</v>
      </c>
      <c r="N36" s="240" t="s">
        <v>5</v>
      </c>
      <c r="O36" s="241" t="s">
        <v>5</v>
      </c>
      <c r="P36" s="241" t="s">
        <v>5</v>
      </c>
      <c r="Q36" s="242" t="s">
        <v>5</v>
      </c>
      <c r="R36" s="243" t="s">
        <v>5</v>
      </c>
      <c r="S36" s="244" t="s">
        <v>5</v>
      </c>
      <c r="T36" s="245" t="s">
        <v>5</v>
      </c>
      <c r="U36" s="291"/>
    </row>
    <row r="37" spans="1:21" ht="8.1" customHeight="1" x14ac:dyDescent="0.25">
      <c r="A37" s="217"/>
      <c r="B37" s="79"/>
      <c r="C37" s="223"/>
      <c r="D37" s="219"/>
      <c r="E37" s="222"/>
      <c r="F37" s="220"/>
      <c r="G37" s="29"/>
      <c r="H37" s="221" t="s">
        <v>5</v>
      </c>
      <c r="I37" s="222"/>
      <c r="J37" s="222"/>
      <c r="K37" s="223"/>
      <c r="L37" s="224"/>
      <c r="M37" s="224"/>
      <c r="N37" s="225"/>
      <c r="O37" s="226"/>
      <c r="P37" s="226"/>
      <c r="Q37" s="227"/>
      <c r="R37" s="228"/>
      <c r="S37" s="229"/>
      <c r="T37" s="230"/>
      <c r="U37" s="290"/>
    </row>
    <row r="38" spans="1:21" s="259" customFormat="1" ht="17.100000000000001" customHeight="1" x14ac:dyDescent="0.25">
      <c r="A38" s="231" t="s">
        <v>5</v>
      </c>
      <c r="B38" s="232" t="s">
        <v>5</v>
      </c>
      <c r="C38" s="233" t="s">
        <v>5</v>
      </c>
      <c r="D38" s="234"/>
      <c r="E38" s="234" t="s">
        <v>5</v>
      </c>
      <c r="F38" s="235" t="s">
        <v>5</v>
      </c>
      <c r="G38" s="236" t="s">
        <v>5</v>
      </c>
      <c r="H38" s="237" t="s">
        <v>5</v>
      </c>
      <c r="I38" s="238"/>
      <c r="J38" s="238"/>
      <c r="K38" s="238"/>
      <c r="L38" s="239" t="s">
        <v>5</v>
      </c>
      <c r="M38" s="239" t="s">
        <v>5</v>
      </c>
      <c r="N38" s="240" t="s">
        <v>5</v>
      </c>
      <c r="O38" s="241" t="s">
        <v>5</v>
      </c>
      <c r="P38" s="241" t="s">
        <v>5</v>
      </c>
      <c r="Q38" s="242" t="s">
        <v>5</v>
      </c>
      <c r="R38" s="243" t="s">
        <v>5</v>
      </c>
      <c r="S38" s="244" t="s">
        <v>5</v>
      </c>
      <c r="T38" s="245" t="s">
        <v>5</v>
      </c>
      <c r="U38" s="291"/>
    </row>
    <row r="39" spans="1:21" ht="8.1" customHeight="1" x14ac:dyDescent="0.25">
      <c r="A39" s="217"/>
      <c r="B39" s="79"/>
      <c r="C39" s="223"/>
      <c r="D39" s="219"/>
      <c r="E39" s="222"/>
      <c r="F39" s="220"/>
      <c r="G39" s="29"/>
      <c r="H39" s="221" t="s">
        <v>5</v>
      </c>
      <c r="I39" s="222"/>
      <c r="J39" s="222"/>
      <c r="K39" s="223"/>
      <c r="L39" s="224"/>
      <c r="M39" s="224"/>
      <c r="N39" s="225"/>
      <c r="O39" s="226"/>
      <c r="P39" s="226"/>
      <c r="Q39" s="227"/>
      <c r="R39" s="228"/>
      <c r="S39" s="229"/>
      <c r="T39" s="230"/>
      <c r="U39" s="290"/>
    </row>
    <row r="40" spans="1:21" s="259" customFormat="1" ht="17.100000000000001" customHeight="1" x14ac:dyDescent="0.25">
      <c r="A40" s="231" t="s">
        <v>5</v>
      </c>
      <c r="B40" s="232" t="s">
        <v>5</v>
      </c>
      <c r="C40" s="233" t="s">
        <v>5</v>
      </c>
      <c r="D40" s="234"/>
      <c r="E40" s="234" t="s">
        <v>5</v>
      </c>
      <c r="F40" s="235" t="s">
        <v>5</v>
      </c>
      <c r="G40" s="236" t="s">
        <v>5</v>
      </c>
      <c r="H40" s="237" t="s">
        <v>5</v>
      </c>
      <c r="I40" s="238"/>
      <c r="J40" s="238"/>
      <c r="K40" s="238"/>
      <c r="L40" s="239" t="s">
        <v>5</v>
      </c>
      <c r="M40" s="239" t="s">
        <v>5</v>
      </c>
      <c r="N40" s="240" t="s">
        <v>5</v>
      </c>
      <c r="O40" s="241" t="s">
        <v>5</v>
      </c>
      <c r="P40" s="241" t="s">
        <v>5</v>
      </c>
      <c r="Q40" s="242" t="s">
        <v>5</v>
      </c>
      <c r="R40" s="243" t="s">
        <v>5</v>
      </c>
      <c r="S40" s="244" t="s">
        <v>5</v>
      </c>
      <c r="T40" s="245" t="s">
        <v>5</v>
      </c>
      <c r="U40" s="291"/>
    </row>
    <row r="41" spans="1:21" ht="9.9" customHeight="1" thickBot="1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R41" s="2"/>
      <c r="S41" s="2"/>
      <c r="T41" s="2"/>
    </row>
    <row r="42" spans="1:21" ht="3" customHeight="1" x14ac:dyDescent="0.25">
      <c r="A42" s="30"/>
      <c r="B42" s="56"/>
      <c r="C42" s="260"/>
      <c r="D42" s="56"/>
      <c r="E42" s="261"/>
      <c r="F42" s="56"/>
      <c r="G42" s="262"/>
      <c r="H42" s="261"/>
      <c r="I42" s="261"/>
      <c r="J42" s="261"/>
      <c r="K42" s="56"/>
      <c r="L42" s="260"/>
      <c r="M42" s="263"/>
      <c r="N42" s="56"/>
      <c r="O42" s="137"/>
      <c r="P42" s="137"/>
      <c r="Q42" s="264"/>
      <c r="R42" s="265"/>
      <c r="S42" s="56"/>
      <c r="T42" s="266"/>
    </row>
    <row r="43" spans="1:21" s="70" customFormat="1" ht="18.75" customHeight="1" thickBot="1" x14ac:dyDescent="0.4">
      <c r="A43" s="267" t="s">
        <v>168</v>
      </c>
      <c r="B43" s="268"/>
      <c r="C43" s="269" t="s">
        <v>5</v>
      </c>
      <c r="D43" s="270">
        <f>SUM($D12:$D42)</f>
        <v>0</v>
      </c>
      <c r="E43" s="271">
        <f>SUM($E12:$E42)</f>
        <v>0</v>
      </c>
      <c r="F43" s="272">
        <f>SUM($F12:$F42)</f>
        <v>0</v>
      </c>
      <c r="G43" s="270">
        <f>SUM($G12:$G42)</f>
        <v>0</v>
      </c>
      <c r="H43" s="273" t="s">
        <v>5</v>
      </c>
      <c r="I43" s="273" t="s">
        <v>5</v>
      </c>
      <c r="J43" s="273" t="s">
        <v>5</v>
      </c>
      <c r="K43" s="273" t="s">
        <v>5</v>
      </c>
      <c r="L43" s="274">
        <f>SUM($L12:$L42)</f>
        <v>0</v>
      </c>
      <c r="M43" s="274">
        <f>SUM($M12:$M42)</f>
        <v>0</v>
      </c>
      <c r="N43" s="270">
        <f>SUM($N12:$N42)</f>
        <v>0</v>
      </c>
      <c r="O43" s="275">
        <f>SUM($O12:$O42)</f>
        <v>0</v>
      </c>
      <c r="P43" s="275">
        <f>SUM($P12:$P42)</f>
        <v>0</v>
      </c>
      <c r="Q43" s="276">
        <f>SUM($Q12:Q42)</f>
        <v>0</v>
      </c>
      <c r="R43" s="277">
        <f>SUM($R12:$R42)</f>
        <v>0</v>
      </c>
      <c r="S43" s="278" t="s">
        <v>5</v>
      </c>
      <c r="T43" s="279" t="s">
        <v>5</v>
      </c>
      <c r="U43" s="72"/>
    </row>
    <row r="44" spans="1:2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R44" s="2"/>
      <c r="S44" s="2"/>
      <c r="T44" s="2"/>
    </row>
    <row r="45" spans="1:2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R45" s="2"/>
      <c r="S45" s="2"/>
      <c r="T45" s="2"/>
    </row>
    <row r="46" spans="1:2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R46" s="2"/>
      <c r="S46" s="2"/>
      <c r="T46" s="2"/>
    </row>
    <row r="47" spans="1:2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R47" s="2"/>
      <c r="S47" s="2"/>
      <c r="T47" s="2"/>
    </row>
    <row r="48" spans="1:2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R48" s="2"/>
      <c r="S48" s="2"/>
      <c r="T48" s="2"/>
    </row>
    <row r="49" spans="1:2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R49" s="2"/>
      <c r="S49" s="2"/>
      <c r="T49" s="2"/>
    </row>
    <row r="50" spans="1:2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R50" s="2"/>
      <c r="S50" s="2"/>
      <c r="T50" s="2"/>
    </row>
    <row r="51" spans="1:2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R51" s="2"/>
      <c r="S51" s="2"/>
      <c r="T51" s="2"/>
    </row>
    <row r="52" spans="1:2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R52" s="2"/>
      <c r="S52" s="2"/>
      <c r="T52" s="2"/>
    </row>
    <row r="53" spans="1:2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R53" s="2"/>
      <c r="S53" s="2"/>
      <c r="T53" s="2"/>
    </row>
    <row r="54" spans="1:2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R54" s="2"/>
      <c r="S54" s="2"/>
      <c r="T54" s="2"/>
    </row>
    <row r="55" spans="1:21" x14ac:dyDescent="0.2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R55" s="27"/>
      <c r="S55" s="27"/>
      <c r="T55" s="27"/>
      <c r="U55" s="72"/>
    </row>
    <row r="56" spans="1:21" x14ac:dyDescent="0.2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R56" s="27"/>
      <c r="S56" s="27"/>
      <c r="T56" s="27"/>
      <c r="U56" s="72"/>
    </row>
    <row r="57" spans="1:21" x14ac:dyDescent="0.25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R57" s="27"/>
      <c r="S57" s="27"/>
      <c r="T57" s="27"/>
      <c r="U57" s="72"/>
    </row>
    <row r="58" spans="1:21" x14ac:dyDescent="0.25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R58" s="27"/>
      <c r="S58" s="27"/>
      <c r="T58" s="27"/>
      <c r="U58" s="72"/>
    </row>
    <row r="59" spans="1:21" x14ac:dyDescent="0.25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R59" s="27"/>
      <c r="S59" s="27"/>
      <c r="T59" s="27"/>
      <c r="U59" s="72"/>
    </row>
    <row r="60" spans="1:21" x14ac:dyDescent="0.25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R60" s="27"/>
      <c r="S60" s="27"/>
      <c r="T60" s="27"/>
      <c r="U60" s="72"/>
    </row>
    <row r="61" spans="1:21" x14ac:dyDescent="0.25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R61" s="27"/>
      <c r="S61" s="27"/>
      <c r="T61" s="27"/>
      <c r="U61" s="72"/>
    </row>
    <row r="62" spans="1:21" x14ac:dyDescent="0.25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R62" s="27"/>
      <c r="S62" s="27"/>
      <c r="T62" s="27"/>
      <c r="U62" s="72"/>
    </row>
    <row r="63" spans="1:21" x14ac:dyDescent="0.25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R63" s="27"/>
      <c r="S63" s="27"/>
      <c r="T63" s="27"/>
      <c r="U63" s="72"/>
    </row>
  </sheetData>
  <sheetProtection password="C13C"/>
  <pageMargins left="0.19685039370078741" right="0.19685039370078741" top="0.39370078740157483" bottom="0.19685039370078741" header="0.4921259845" footer="0.4921259845"/>
  <pageSetup paperSize="9" orientation="landscape" horizontalDpi="4294967292" verticalDpi="4294967292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7</vt:i4>
      </vt:variant>
    </vt:vector>
  </HeadingPairs>
  <TitlesOfParts>
    <vt:vector size="11" baseType="lpstr">
      <vt:lpstr>Titelblatt</vt:lpstr>
      <vt:lpstr>Massnahmenliste</vt:lpstr>
      <vt:lpstr>1. Massnahmenpaket</vt:lpstr>
      <vt:lpstr>2. Massnahmenpaket</vt:lpstr>
      <vt:lpstr>'1. Massnahmenpaket'!Druckbereich</vt:lpstr>
      <vt:lpstr>'2. Massnahmenpaket'!Druckbereich</vt:lpstr>
      <vt:lpstr>Massnahmenliste!Druckbereich</vt:lpstr>
      <vt:lpstr>Titelblatt!Druckbereich</vt:lpstr>
      <vt:lpstr>'1. Massnahmenpaket'!Drucktitel</vt:lpstr>
      <vt:lpstr>'2. Massnahmenpaket'!Drucktitel</vt:lpstr>
      <vt:lpstr>Massnahmenliste!Drucktitel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Rankwiler Bruno, BVD-AGG-BPM-SI</dc:creator>
  <cp:lastModifiedBy>Rankwiler Bruno, BVE-AGG-BPM</cp:lastModifiedBy>
  <dcterms:created xsi:type="dcterms:W3CDTF">2020-01-13T13:34:06Z</dcterms:created>
  <dcterms:modified xsi:type="dcterms:W3CDTF">2020-01-13T13:35:12Z</dcterms:modified>
</cp:coreProperties>
</file>